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77" firstSheet="1" activeTab="6"/>
  </bookViews>
  <sheets>
    <sheet name="1-整体预算收支执行情况表" sheetId="1" r:id="rId1"/>
    <sheet name="2-预算执行明细表 (定)" sheetId="13" r:id="rId2"/>
    <sheet name="2-预算执行明细表 (定) (2)" sheetId="22" state="hidden" r:id="rId3"/>
    <sheet name="3-基础数据表" sheetId="14" r:id="rId4"/>
    <sheet name="4-目标完成情况表22" sheetId="21" state="hidden" r:id="rId5"/>
    <sheet name="4-目标完成情况表" sheetId="25" r:id="rId6"/>
    <sheet name="5-部门评价体系" sheetId="20" r:id="rId7"/>
    <sheet name="相关问题" sheetId="23" state="hidden" r:id="rId8"/>
    <sheet name="整体目标申报表" sheetId="24" state="hidden" r:id="rId9"/>
    <sheet name="对比" sheetId="15" state="hidden" r:id="rId10"/>
    <sheet name="Sheet4" sheetId="16" state="hidden" r:id="rId11"/>
    <sheet name="学生查询情况" sheetId="11" state="hidden" r:id="rId12"/>
    <sheet name="师资" sheetId="12" state="hidden" r:id="rId13"/>
    <sheet name="Sheet1" sheetId="19" state="hidden" r:id="rId14"/>
  </sheets>
  <definedNames>
    <definedName name="_xlnm.Print_Area" localSheetId="0">'1-整体预算收支执行情况表'!$A$1:$J$37</definedName>
    <definedName name="_xlnm.Print_Area" localSheetId="1">'2-预算执行明细表 (定)'!$A$1:$H$33</definedName>
    <definedName name="_xlnm.Print_Area" localSheetId="6">'5-部门评价体系'!$A$1:$I$31</definedName>
    <definedName name="_xlnm.Print_Area" localSheetId="3">'3-基础数据表'!$A$1:$G$37</definedName>
    <definedName name="_xlnm.Print_Titles" localSheetId="4">'4-目标完成情况表22'!$3:$3</definedName>
    <definedName name="_xlnm.Print_Titles" localSheetId="6">'5-部门评价体系'!$3:$3</definedName>
    <definedName name="Z_36DD0FBA_DA74_463A_94FE_5199EC883190_.wvu.PrintTitles" localSheetId="6" hidden="1">'5-部门评价体系'!$2:$3</definedName>
    <definedName name="_xlnm.Print_Area" localSheetId="2">'2-预算执行明细表 (定) (2)'!$A$1:$H$33</definedName>
    <definedName name="_xlnm.Print_Titles" localSheetId="5">'4-目标完成情况表'!$1:$3</definedName>
    <definedName name="_xlnm.Print_Titles" localSheetId="0">'1-整体预算收支执行情况表'!$1:$5</definedName>
    <definedName name="_xlnm.Print_Titles" localSheetId="1">'2-预算执行明细表 (定)'!$1:$4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<sst xmlns="http://schemas.openxmlformats.org/spreadsheetml/2006/main" count="930" uniqueCount="590">
  <si>
    <r>
      <rPr>
        <sz val="12"/>
        <color indexed="8"/>
        <rFont val="黑体"/>
        <charset val="134"/>
      </rPr>
      <t>附件</t>
    </r>
    <r>
      <rPr>
        <sz val="12"/>
        <color indexed="8"/>
        <rFont val="Times New Roman"/>
        <charset val="134"/>
      </rPr>
      <t>1</t>
    </r>
  </si>
  <si>
    <r>
      <rPr>
        <sz val="24"/>
        <color rgb="FF000000"/>
        <rFont val="Times New Roman"/>
        <charset val="134"/>
      </rPr>
      <t>2022</t>
    </r>
    <r>
      <rPr>
        <sz val="24"/>
        <color rgb="FF000000"/>
        <rFont val="方正小标宋简体"/>
        <charset val="134"/>
      </rPr>
      <t>年度常德市西洞庭望洲完全小学部门整体预算收支执行情况表</t>
    </r>
  </si>
  <si>
    <r>
      <rPr>
        <sz val="12"/>
        <color indexed="8"/>
        <rFont val="仿宋"/>
        <charset val="134"/>
      </rPr>
      <t>金额单位</t>
    </r>
    <r>
      <rPr>
        <sz val="12"/>
        <color indexed="8"/>
        <rFont val="Times New Roman"/>
        <charset val="134"/>
      </rPr>
      <t>:</t>
    </r>
    <r>
      <rPr>
        <sz val="12"/>
        <color indexed="8"/>
        <rFont val="仿宋"/>
        <charset val="134"/>
      </rPr>
      <t>万元</t>
    </r>
  </si>
  <si>
    <r>
      <rPr>
        <sz val="12"/>
        <color indexed="8"/>
        <rFont val="黑体"/>
        <charset val="134"/>
      </rPr>
      <t>序号</t>
    </r>
  </si>
  <si>
    <r>
      <rPr>
        <sz val="12"/>
        <color indexed="8"/>
        <rFont val="黑体"/>
        <charset val="134"/>
      </rPr>
      <t>项目</t>
    </r>
  </si>
  <si>
    <r>
      <rPr>
        <sz val="12"/>
        <color indexed="8"/>
        <rFont val="黑体"/>
        <charset val="134"/>
      </rPr>
      <t>收入</t>
    </r>
  </si>
  <si>
    <r>
      <rPr>
        <sz val="12"/>
        <color indexed="8"/>
        <rFont val="黑体"/>
        <charset val="134"/>
      </rPr>
      <t>支出</t>
    </r>
  </si>
  <si>
    <r>
      <rPr>
        <sz val="12"/>
        <color indexed="8"/>
        <rFont val="黑体"/>
        <charset val="134"/>
      </rPr>
      <t>预算数</t>
    </r>
  </si>
  <si>
    <r>
      <rPr>
        <sz val="12"/>
        <color indexed="8"/>
        <rFont val="黑体"/>
        <charset val="134"/>
      </rPr>
      <t>决算数</t>
    </r>
  </si>
  <si>
    <r>
      <rPr>
        <sz val="12"/>
        <color indexed="8"/>
        <rFont val="黑体"/>
        <charset val="134"/>
      </rPr>
      <t>决算较预算变动情况
增</t>
    </r>
    <r>
      <rPr>
        <sz val="12"/>
        <color indexed="8"/>
        <rFont val="Times New Roman"/>
        <charset val="134"/>
      </rPr>
      <t>+</t>
    </r>
    <r>
      <rPr>
        <sz val="12"/>
        <color indexed="8"/>
        <rFont val="黑体"/>
        <charset val="134"/>
      </rPr>
      <t>（减）</t>
    </r>
    <r>
      <rPr>
        <sz val="12"/>
        <color indexed="8"/>
        <rFont val="Times New Roman"/>
        <charset val="134"/>
      </rPr>
      <t>-</t>
    </r>
  </si>
  <si>
    <r>
      <rPr>
        <sz val="12"/>
        <color indexed="8"/>
        <rFont val="仿宋"/>
        <charset val="134"/>
      </rPr>
      <t>一</t>
    </r>
  </si>
  <si>
    <r>
      <rPr>
        <sz val="12"/>
        <color indexed="8"/>
        <rFont val="仿宋"/>
        <charset val="134"/>
      </rPr>
      <t>一般公共预算拨款</t>
    </r>
  </si>
  <si>
    <r>
      <rPr>
        <sz val="12"/>
        <color indexed="8"/>
        <rFont val="仿宋"/>
        <charset val="134"/>
      </rPr>
      <t>基本支出</t>
    </r>
    <r>
      <rPr>
        <sz val="12"/>
        <color indexed="8"/>
        <rFont val="Times New Roman"/>
        <charset val="134"/>
      </rPr>
      <t xml:space="preserve"> </t>
    </r>
  </si>
  <si>
    <r>
      <rPr>
        <sz val="12"/>
        <color indexed="8"/>
        <rFont val="仿宋"/>
        <charset val="134"/>
      </rPr>
      <t>经费拨款</t>
    </r>
  </si>
  <si>
    <r>
      <rPr>
        <sz val="12"/>
        <color indexed="8"/>
        <rFont val="仿宋"/>
        <charset val="134"/>
      </rPr>
      <t>工资和福利支出</t>
    </r>
  </si>
  <si>
    <r>
      <rPr>
        <sz val="12"/>
        <color indexed="8"/>
        <rFont val="仿宋"/>
        <charset val="134"/>
      </rPr>
      <t>非税收入拨款</t>
    </r>
  </si>
  <si>
    <r>
      <rPr>
        <sz val="12"/>
        <color indexed="8"/>
        <rFont val="仿宋"/>
        <charset val="134"/>
      </rPr>
      <t>一般商品和服务支出</t>
    </r>
  </si>
  <si>
    <r>
      <rPr>
        <sz val="12"/>
        <color indexed="8"/>
        <rFont val="仿宋"/>
        <charset val="134"/>
      </rPr>
      <t>二</t>
    </r>
  </si>
  <si>
    <t>上级补助收入</t>
  </si>
  <si>
    <r>
      <rPr>
        <sz val="12"/>
        <color indexed="8"/>
        <rFont val="仿宋"/>
        <charset val="134"/>
      </rPr>
      <t>对个人和家庭补助支出</t>
    </r>
  </si>
  <si>
    <r>
      <rPr>
        <sz val="12"/>
        <color indexed="8"/>
        <rFont val="仿宋"/>
        <charset val="134"/>
      </rPr>
      <t>三</t>
    </r>
  </si>
  <si>
    <r>
      <rPr>
        <sz val="12"/>
        <color indexed="8"/>
        <rFont val="仿宋"/>
        <charset val="134"/>
      </rPr>
      <t>国有资本经营预算拨款</t>
    </r>
  </si>
  <si>
    <r>
      <rPr>
        <sz val="12"/>
        <color indexed="8"/>
        <rFont val="仿宋"/>
        <charset val="134"/>
      </rPr>
      <t>项目支出</t>
    </r>
  </si>
  <si>
    <r>
      <rPr>
        <sz val="12"/>
        <color indexed="8"/>
        <rFont val="仿宋"/>
        <charset val="134"/>
      </rPr>
      <t>四</t>
    </r>
  </si>
  <si>
    <r>
      <rPr>
        <sz val="12"/>
        <color indexed="8"/>
        <rFont val="仿宋"/>
        <charset val="134"/>
      </rPr>
      <t>社会保险基金预算拨款</t>
    </r>
  </si>
  <si>
    <t>幼儿园维修改造及设备设施购置</t>
  </si>
  <si>
    <r>
      <rPr>
        <sz val="12"/>
        <color indexed="8"/>
        <rFont val="仿宋"/>
        <charset val="134"/>
      </rPr>
      <t>五</t>
    </r>
  </si>
  <si>
    <r>
      <rPr>
        <sz val="12"/>
        <color indexed="8"/>
        <rFont val="仿宋"/>
        <charset val="134"/>
      </rPr>
      <t>事业收入</t>
    </r>
  </si>
  <si>
    <t>农村基层教师人才津贴</t>
  </si>
  <si>
    <t>智慧校园建设</t>
  </si>
  <si>
    <t>校园人脸识别门禁系统经费</t>
  </si>
  <si>
    <t>实验室建设和电脑设备购置经费</t>
  </si>
  <si>
    <t>校园消防系统改造经费</t>
  </si>
  <si>
    <t>残疾儿童经费</t>
  </si>
  <si>
    <t>智慧党建</t>
  </si>
  <si>
    <t>小学校内课后服务费</t>
  </si>
  <si>
    <t>小学生心理健康经费</t>
  </si>
  <si>
    <t>全区教师培训经费</t>
  </si>
  <si>
    <t>学前教育幼儿资助资金</t>
  </si>
  <si>
    <t>2022年学校新冠肺炎疫情防控补助经费</t>
  </si>
  <si>
    <t>义务教育学生资助资金</t>
  </si>
  <si>
    <t>全区教师培训及中小学各项活动经费</t>
  </si>
  <si>
    <t>2021第三批科教支出资金</t>
  </si>
  <si>
    <t>提前下达2022年支持学前教育发展资金</t>
  </si>
  <si>
    <t>提前下达2022年义务教育薄弱环节改善与能力提升补助中央资金</t>
  </si>
  <si>
    <t>学生伙食费</t>
  </si>
  <si>
    <t>城乡居民医保筹资经费</t>
  </si>
  <si>
    <r>
      <rPr>
        <sz val="12"/>
        <color indexed="8"/>
        <rFont val="仿宋"/>
        <charset val="134"/>
      </rPr>
      <t>六</t>
    </r>
  </si>
  <si>
    <r>
      <rPr>
        <sz val="12"/>
        <color indexed="8"/>
        <rFont val="仿宋"/>
        <charset val="134"/>
      </rPr>
      <t>本年收入小计</t>
    </r>
  </si>
  <si>
    <r>
      <rPr>
        <sz val="12"/>
        <color indexed="8"/>
        <rFont val="仿宋"/>
        <charset val="134"/>
      </rPr>
      <t>本年支出小计</t>
    </r>
  </si>
  <si>
    <r>
      <rPr>
        <sz val="12"/>
        <color indexed="8"/>
        <rFont val="仿宋"/>
        <charset val="134"/>
      </rPr>
      <t>七</t>
    </r>
  </si>
  <si>
    <r>
      <rPr>
        <sz val="12"/>
        <color indexed="8"/>
        <rFont val="仿宋"/>
        <charset val="134"/>
      </rPr>
      <t>上年结转</t>
    </r>
  </si>
  <si>
    <r>
      <rPr>
        <sz val="12"/>
        <color indexed="8"/>
        <rFont val="仿宋"/>
        <charset val="134"/>
      </rPr>
      <t>结转下年支出</t>
    </r>
  </si>
  <si>
    <r>
      <rPr>
        <sz val="12"/>
        <color indexed="8"/>
        <rFont val="仿宋"/>
        <charset val="134"/>
      </rPr>
      <t>八</t>
    </r>
  </si>
  <si>
    <r>
      <rPr>
        <sz val="12"/>
        <color indexed="8"/>
        <rFont val="仿宋"/>
        <charset val="134"/>
      </rPr>
      <t>收入总计</t>
    </r>
  </si>
  <si>
    <r>
      <rPr>
        <sz val="12"/>
        <color indexed="8"/>
        <rFont val="仿宋"/>
        <charset val="134"/>
      </rPr>
      <t>支出总计</t>
    </r>
  </si>
  <si>
    <r>
      <rPr>
        <sz val="12"/>
        <color indexed="8"/>
        <rFont val="黑体"/>
        <charset val="134"/>
      </rPr>
      <t>附件</t>
    </r>
    <r>
      <rPr>
        <sz val="12"/>
        <color indexed="8"/>
        <rFont val="Times New Roman"/>
        <charset val="134"/>
      </rPr>
      <t>2</t>
    </r>
  </si>
  <si>
    <t>2022年常德市西洞庭望洲完全小学部门整体预算执行明细表</t>
  </si>
  <si>
    <t>金额单位:万元</t>
  </si>
  <si>
    <t>序号</t>
  </si>
  <si>
    <t>项目</t>
  </si>
  <si>
    <t>年初预算</t>
  </si>
  <si>
    <t>上年结转</t>
  </si>
  <si>
    <t>本年调整</t>
  </si>
  <si>
    <t>可执行指标
合计</t>
  </si>
  <si>
    <t>决算金额</t>
  </si>
  <si>
    <t>结转结余</t>
  </si>
  <si>
    <r>
      <rPr>
        <sz val="12"/>
        <rFont val="仿宋"/>
        <charset val="134"/>
      </rPr>
      <t>一</t>
    </r>
  </si>
  <si>
    <r>
      <rPr>
        <sz val="12"/>
        <rFont val="仿宋"/>
        <charset val="134"/>
      </rPr>
      <t>基本支出</t>
    </r>
  </si>
  <si>
    <r>
      <rPr>
        <sz val="12"/>
        <rFont val="仿宋"/>
        <charset val="134"/>
      </rPr>
      <t>工资福利支出</t>
    </r>
  </si>
  <si>
    <t>将保将费4.7万和项目支出未决算部分全部算入</t>
  </si>
  <si>
    <r>
      <rPr>
        <sz val="12"/>
        <rFont val="仿宋"/>
        <charset val="134"/>
      </rPr>
      <t>一般商品和服务支出</t>
    </r>
  </si>
  <si>
    <r>
      <rPr>
        <sz val="12"/>
        <rFont val="仿宋"/>
        <charset val="134"/>
      </rPr>
      <t>对个人和家庭补助</t>
    </r>
  </si>
  <si>
    <r>
      <rPr>
        <sz val="12"/>
        <rFont val="仿宋"/>
        <charset val="134"/>
      </rPr>
      <t>二</t>
    </r>
  </si>
  <si>
    <r>
      <rPr>
        <sz val="12"/>
        <rFont val="仿宋"/>
        <charset val="134"/>
      </rPr>
      <t>项目支出</t>
    </r>
  </si>
  <si>
    <t>2019年中央专项彩票公益金支持未成年人校外教育项目资金</t>
  </si>
  <si>
    <t>2022年支持市县学前教育发展中央资金</t>
  </si>
  <si>
    <r>
      <rPr>
        <sz val="12"/>
        <rFont val="仿宋"/>
        <charset val="134"/>
      </rPr>
      <t>三</t>
    </r>
  </si>
  <si>
    <r>
      <rPr>
        <sz val="12"/>
        <rFont val="仿宋"/>
        <charset val="134"/>
      </rPr>
      <t>合</t>
    </r>
    <r>
      <rPr>
        <sz val="12"/>
        <rFont val="Times New Roman"/>
        <charset val="134"/>
      </rPr>
      <t xml:space="preserve">  </t>
    </r>
    <r>
      <rPr>
        <sz val="12"/>
        <rFont val="仿宋"/>
        <charset val="134"/>
      </rPr>
      <t>计</t>
    </r>
  </si>
  <si>
    <t>幼儿园保教费</t>
  </si>
  <si>
    <t>食堂伙食费</t>
  </si>
  <si>
    <r>
      <rPr>
        <sz val="12"/>
        <color theme="1"/>
        <rFont val="黑体"/>
        <charset val="134"/>
      </rPr>
      <t>附件</t>
    </r>
    <r>
      <rPr>
        <sz val="12"/>
        <color theme="1"/>
        <rFont val="Times New Roman"/>
        <charset val="134"/>
      </rPr>
      <t>3</t>
    </r>
  </si>
  <si>
    <r>
      <rPr>
        <sz val="18"/>
        <color indexed="8"/>
        <rFont val="方正小标宋_GBK"/>
        <charset val="134"/>
      </rPr>
      <t>部门整体支出绩效评价基础数据表</t>
    </r>
  </si>
  <si>
    <r>
      <rPr>
        <sz val="12"/>
        <color indexed="8"/>
        <rFont val="仿宋"/>
        <charset val="134"/>
      </rPr>
      <t>财政供养人员情况</t>
    </r>
  </si>
  <si>
    <r>
      <rPr>
        <sz val="12"/>
        <color indexed="8"/>
        <rFont val="仿宋"/>
        <charset val="134"/>
      </rPr>
      <t>编制数</t>
    </r>
  </si>
  <si>
    <r>
      <rPr>
        <sz val="12"/>
        <color indexed="8"/>
        <rFont val="Times New Roman"/>
        <charset val="134"/>
      </rPr>
      <t>2022</t>
    </r>
    <r>
      <rPr>
        <sz val="12"/>
        <color indexed="8"/>
        <rFont val="仿宋"/>
        <charset val="134"/>
      </rPr>
      <t>年实际在职人数</t>
    </r>
  </si>
  <si>
    <r>
      <rPr>
        <sz val="12"/>
        <color indexed="8"/>
        <rFont val="仿宋"/>
        <charset val="134"/>
      </rPr>
      <t>控制率</t>
    </r>
  </si>
  <si>
    <r>
      <rPr>
        <sz val="12"/>
        <color indexed="8"/>
        <rFont val="黑体"/>
        <charset val="134"/>
      </rPr>
      <t>经费控制情况</t>
    </r>
  </si>
  <si>
    <r>
      <rPr>
        <sz val="12"/>
        <color rgb="FF000000"/>
        <rFont val="Times New Roman"/>
        <charset val="134"/>
      </rPr>
      <t>2021</t>
    </r>
    <r>
      <rPr>
        <sz val="12"/>
        <color rgb="FF000000"/>
        <rFont val="黑体"/>
        <charset val="134"/>
      </rPr>
      <t>年决算数</t>
    </r>
  </si>
  <si>
    <r>
      <rPr>
        <sz val="12"/>
        <color rgb="FF000000"/>
        <rFont val="Times New Roman"/>
        <charset val="134"/>
      </rPr>
      <t>2022</t>
    </r>
    <r>
      <rPr>
        <sz val="12"/>
        <color rgb="FF000000"/>
        <rFont val="黑体"/>
        <charset val="134"/>
      </rPr>
      <t>年预算数</t>
    </r>
  </si>
  <si>
    <r>
      <rPr>
        <sz val="12"/>
        <color rgb="FF000000"/>
        <rFont val="Times New Roman"/>
        <charset val="134"/>
      </rPr>
      <t>2022</t>
    </r>
    <r>
      <rPr>
        <sz val="12"/>
        <color rgb="FF000000"/>
        <rFont val="黑体"/>
        <charset val="134"/>
      </rPr>
      <t>年决算数</t>
    </r>
  </si>
  <si>
    <r>
      <rPr>
        <sz val="12"/>
        <color indexed="8"/>
        <rFont val="仿宋"/>
        <charset val="134"/>
      </rPr>
      <t>三公经费：</t>
    </r>
  </si>
  <si>
    <r>
      <rPr>
        <sz val="12"/>
        <color indexed="8"/>
        <rFont val="Times New Roman"/>
        <charset val="134"/>
      </rPr>
      <t xml:space="preserve">  1.</t>
    </r>
    <r>
      <rPr>
        <sz val="12"/>
        <color indexed="8"/>
        <rFont val="仿宋"/>
        <charset val="134"/>
      </rPr>
      <t>公务用车购置和维护经费</t>
    </r>
  </si>
  <si>
    <r>
      <rPr>
        <sz val="12"/>
        <color indexed="8"/>
        <rFont val="Times New Roman"/>
        <charset val="134"/>
      </rPr>
      <t xml:space="preserve">   </t>
    </r>
    <r>
      <rPr>
        <sz val="12"/>
        <color indexed="8"/>
        <rFont val="仿宋"/>
        <charset val="134"/>
      </rPr>
      <t>其中：公车购置</t>
    </r>
  </si>
  <si>
    <r>
      <rPr>
        <sz val="12"/>
        <color indexed="8"/>
        <rFont val="Times New Roman"/>
        <charset val="134"/>
      </rPr>
      <t xml:space="preserve">             </t>
    </r>
    <r>
      <rPr>
        <sz val="12"/>
        <color indexed="8"/>
        <rFont val="仿宋"/>
        <charset val="134"/>
      </rPr>
      <t>公车运行维护</t>
    </r>
  </si>
  <si>
    <r>
      <rPr>
        <sz val="12"/>
        <color indexed="8"/>
        <rFont val="Times New Roman"/>
        <charset val="134"/>
      </rPr>
      <t xml:space="preserve">  2.</t>
    </r>
    <r>
      <rPr>
        <sz val="12"/>
        <color indexed="8"/>
        <rFont val="仿宋"/>
        <charset val="134"/>
      </rPr>
      <t>出国经费</t>
    </r>
  </si>
  <si>
    <r>
      <rPr>
        <sz val="12"/>
        <color indexed="8"/>
        <rFont val="Times New Roman"/>
        <charset val="134"/>
      </rPr>
      <t xml:space="preserve">  3.</t>
    </r>
    <r>
      <rPr>
        <sz val="12"/>
        <color indexed="8"/>
        <rFont val="仿宋"/>
        <charset val="134"/>
      </rPr>
      <t>公务接待</t>
    </r>
  </si>
  <si>
    <r>
      <rPr>
        <sz val="12"/>
        <color indexed="8"/>
        <rFont val="仿宋"/>
        <charset val="134"/>
      </rPr>
      <t>项目支出：</t>
    </r>
  </si>
  <si>
    <r>
      <rPr>
        <sz val="12"/>
        <color indexed="8"/>
        <rFont val="仿宋"/>
        <charset val="134"/>
      </rPr>
      <t>公用经费：</t>
    </r>
  </si>
  <si>
    <r>
      <rPr>
        <sz val="12"/>
        <color indexed="8"/>
        <rFont val="Times New Roman"/>
        <charset val="134"/>
      </rPr>
      <t xml:space="preserve">  1.</t>
    </r>
    <r>
      <rPr>
        <sz val="12"/>
        <color indexed="8"/>
        <rFont val="仿宋"/>
        <charset val="134"/>
      </rPr>
      <t>办公费</t>
    </r>
  </si>
  <si>
    <r>
      <rPr>
        <sz val="12"/>
        <color indexed="8"/>
        <rFont val="Times New Roman"/>
        <charset val="134"/>
      </rPr>
      <t xml:space="preserve">   2.</t>
    </r>
    <r>
      <rPr>
        <sz val="12"/>
        <color indexed="8"/>
        <rFont val="仿宋"/>
        <charset val="134"/>
      </rPr>
      <t>差旅费</t>
    </r>
  </si>
  <si>
    <r>
      <rPr>
        <sz val="12"/>
        <color indexed="8"/>
        <rFont val="Times New Roman"/>
        <charset val="134"/>
      </rPr>
      <t xml:space="preserve">   3.</t>
    </r>
    <r>
      <rPr>
        <sz val="12"/>
        <color indexed="8"/>
        <rFont val="仿宋"/>
        <charset val="134"/>
      </rPr>
      <t>水电费</t>
    </r>
  </si>
  <si>
    <r>
      <rPr>
        <sz val="12"/>
        <color indexed="8"/>
        <rFont val="Times New Roman"/>
        <charset val="134"/>
      </rPr>
      <t xml:space="preserve">   4.</t>
    </r>
    <r>
      <rPr>
        <sz val="12"/>
        <color indexed="8"/>
        <rFont val="仿宋"/>
        <charset val="134"/>
      </rPr>
      <t>福利费</t>
    </r>
  </si>
  <si>
    <r>
      <rPr>
        <sz val="12"/>
        <color indexed="8"/>
        <rFont val="Times New Roman"/>
        <charset val="134"/>
      </rPr>
      <t xml:space="preserve">   5.</t>
    </r>
    <r>
      <rPr>
        <sz val="12"/>
        <color indexed="8"/>
        <rFont val="仿宋"/>
        <charset val="134"/>
      </rPr>
      <t>公务接待费</t>
    </r>
  </si>
  <si>
    <r>
      <rPr>
        <sz val="12"/>
        <color indexed="8"/>
        <rFont val="Times New Roman"/>
        <charset val="134"/>
      </rPr>
      <t xml:space="preserve">   6.</t>
    </r>
    <r>
      <rPr>
        <sz val="12"/>
        <color indexed="8"/>
        <rFont val="仿宋"/>
        <charset val="134"/>
      </rPr>
      <t>劳务费</t>
    </r>
  </si>
  <si>
    <r>
      <rPr>
        <sz val="12"/>
        <color indexed="8"/>
        <rFont val="Times New Roman"/>
        <charset val="134"/>
      </rPr>
      <t xml:space="preserve">   7.</t>
    </r>
    <r>
      <rPr>
        <sz val="12"/>
        <color indexed="8"/>
        <rFont val="仿宋"/>
        <charset val="134"/>
      </rPr>
      <t>专用材料费</t>
    </r>
  </si>
  <si>
    <r>
      <rPr>
        <sz val="12"/>
        <color indexed="8"/>
        <rFont val="Times New Roman"/>
        <charset val="134"/>
      </rPr>
      <t xml:space="preserve">   8.</t>
    </r>
    <r>
      <rPr>
        <sz val="12"/>
        <color indexed="8"/>
        <rFont val="仿宋"/>
        <charset val="134"/>
      </rPr>
      <t>维修（护）费</t>
    </r>
  </si>
  <si>
    <r>
      <rPr>
        <sz val="12"/>
        <color indexed="8"/>
        <rFont val="Times New Roman"/>
        <charset val="134"/>
      </rPr>
      <t xml:space="preserve">   9.</t>
    </r>
    <r>
      <rPr>
        <sz val="12"/>
        <color indexed="8"/>
        <rFont val="仿宋"/>
        <charset val="134"/>
      </rPr>
      <t>物业管理费</t>
    </r>
  </si>
  <si>
    <r>
      <rPr>
        <sz val="12"/>
        <color indexed="8"/>
        <rFont val="Times New Roman"/>
        <charset val="134"/>
      </rPr>
      <t xml:space="preserve">   10.</t>
    </r>
    <r>
      <rPr>
        <sz val="12"/>
        <color indexed="8"/>
        <rFont val="仿宋"/>
        <charset val="134"/>
      </rPr>
      <t>印刷费</t>
    </r>
  </si>
  <si>
    <r>
      <rPr>
        <sz val="12"/>
        <color indexed="8"/>
        <rFont val="Times New Roman"/>
        <charset val="134"/>
      </rPr>
      <t xml:space="preserve">   11.</t>
    </r>
    <r>
      <rPr>
        <sz val="12"/>
        <color indexed="8"/>
        <rFont val="仿宋"/>
        <charset val="134"/>
      </rPr>
      <t>邮电费</t>
    </r>
  </si>
  <si>
    <r>
      <rPr>
        <sz val="12"/>
        <color rgb="FF000000"/>
        <rFont val="Times New Roman"/>
        <charset val="134"/>
      </rPr>
      <t xml:space="preserve">   12.</t>
    </r>
    <r>
      <rPr>
        <sz val="12"/>
        <color rgb="FF000000"/>
        <rFont val="仿宋"/>
        <charset val="134"/>
      </rPr>
      <t>咨询费</t>
    </r>
  </si>
  <si>
    <r>
      <rPr>
        <sz val="12"/>
        <color rgb="FF000000"/>
        <rFont val="Times New Roman"/>
        <charset val="134"/>
      </rPr>
      <t xml:space="preserve">   13.</t>
    </r>
    <r>
      <rPr>
        <sz val="12"/>
        <color rgb="FF000000"/>
        <rFont val="仿宋"/>
        <charset val="134"/>
      </rPr>
      <t>其他交通费</t>
    </r>
  </si>
  <si>
    <r>
      <rPr>
        <sz val="12"/>
        <color rgb="FF000000"/>
        <rFont val="Times New Roman"/>
        <charset val="134"/>
      </rPr>
      <t xml:space="preserve">   14.</t>
    </r>
    <r>
      <rPr>
        <sz val="12"/>
        <color rgb="FF000000"/>
        <rFont val="仿宋"/>
        <charset val="134"/>
      </rPr>
      <t>工会经费</t>
    </r>
  </si>
  <si>
    <r>
      <rPr>
        <sz val="12"/>
        <color rgb="FF000000"/>
        <rFont val="Times New Roman"/>
        <charset val="134"/>
      </rPr>
      <t xml:space="preserve">   15.</t>
    </r>
    <r>
      <rPr>
        <sz val="12"/>
        <color rgb="FF000000"/>
        <rFont val="仿宋"/>
        <charset val="134"/>
      </rPr>
      <t>会议会</t>
    </r>
  </si>
  <si>
    <r>
      <rPr>
        <sz val="12"/>
        <color rgb="FF000000"/>
        <rFont val="Times New Roman"/>
        <charset val="134"/>
      </rPr>
      <t xml:space="preserve">   16.</t>
    </r>
    <r>
      <rPr>
        <sz val="12"/>
        <color rgb="FF000000"/>
        <rFont val="仿宋"/>
        <charset val="134"/>
      </rPr>
      <t>培训费</t>
    </r>
  </si>
  <si>
    <r>
      <rPr>
        <sz val="12"/>
        <color rgb="FF000000"/>
        <rFont val="Times New Roman"/>
        <charset val="134"/>
      </rPr>
      <t xml:space="preserve">   17.</t>
    </r>
    <r>
      <rPr>
        <sz val="12"/>
        <color rgb="FF000000"/>
        <rFont val="仿宋"/>
        <charset val="134"/>
      </rPr>
      <t>其他</t>
    </r>
  </si>
  <si>
    <r>
      <rPr>
        <sz val="12"/>
        <color indexed="8"/>
        <rFont val="仿宋"/>
        <charset val="134"/>
      </rPr>
      <t>政府采购金额</t>
    </r>
  </si>
  <si>
    <r>
      <rPr>
        <sz val="12"/>
        <color indexed="8"/>
        <rFont val="仿宋"/>
        <charset val="134"/>
      </rPr>
      <t>部门整体支出预算调整</t>
    </r>
  </si>
  <si>
    <t>楼堂馆所控制情况</t>
  </si>
  <si>
    <r>
      <rPr>
        <sz val="12"/>
        <color theme="1"/>
        <rFont val="仿宋"/>
        <charset val="134"/>
      </rPr>
      <t>批复规模（㎡）</t>
    </r>
  </si>
  <si>
    <r>
      <rPr>
        <sz val="12"/>
        <color indexed="8"/>
        <rFont val="仿宋"/>
        <charset val="134"/>
      </rPr>
      <t>实际规模（㎡）</t>
    </r>
  </si>
  <si>
    <r>
      <rPr>
        <sz val="12"/>
        <color indexed="8"/>
        <rFont val="仿宋"/>
        <charset val="134"/>
      </rPr>
      <t>规模
控制率</t>
    </r>
  </si>
  <si>
    <r>
      <rPr>
        <sz val="12"/>
        <color indexed="8"/>
        <rFont val="仿宋"/>
        <charset val="134"/>
      </rPr>
      <t>预算投资
（万元）</t>
    </r>
  </si>
  <si>
    <r>
      <rPr>
        <sz val="12"/>
        <color indexed="8"/>
        <rFont val="仿宋"/>
        <charset val="134"/>
      </rPr>
      <t>实际投资（万元）</t>
    </r>
  </si>
  <si>
    <r>
      <rPr>
        <sz val="12"/>
        <color indexed="8"/>
        <rFont val="仿宋"/>
        <charset val="134"/>
      </rPr>
      <t>投资概算控制率</t>
    </r>
  </si>
  <si>
    <r>
      <rPr>
        <sz val="12"/>
        <color indexed="8"/>
        <rFont val="仿宋"/>
        <charset val="134"/>
      </rPr>
      <t>厉行节约保障措施</t>
    </r>
  </si>
  <si>
    <t>《财务管理制度》</t>
  </si>
  <si>
    <r>
      <rPr>
        <sz val="12"/>
        <color theme="1"/>
        <rFont val="黑体"/>
        <charset val="134"/>
      </rPr>
      <t>附件</t>
    </r>
    <r>
      <rPr>
        <sz val="12"/>
        <color theme="1"/>
        <rFont val="Times New Roman"/>
        <charset val="134"/>
      </rPr>
      <t>4</t>
    </r>
  </si>
  <si>
    <r>
      <rPr>
        <sz val="18"/>
        <color theme="1"/>
        <rFont val="方正小标宋简体"/>
        <charset val="134"/>
      </rPr>
      <t>部门整体支出绩效目标完成情况表</t>
    </r>
  </si>
  <si>
    <r>
      <rPr>
        <sz val="12"/>
        <color theme="1"/>
        <rFont val="黑体"/>
        <charset val="134"/>
      </rPr>
      <t>序号</t>
    </r>
  </si>
  <si>
    <r>
      <rPr>
        <sz val="12"/>
        <color theme="1"/>
        <rFont val="黑体"/>
        <charset val="134"/>
      </rPr>
      <t>项</t>
    </r>
    <r>
      <rPr>
        <sz val="12"/>
        <color theme="1"/>
        <rFont val="Times New Roman"/>
        <charset val="134"/>
      </rPr>
      <t xml:space="preserve">  </t>
    </r>
    <r>
      <rPr>
        <sz val="12"/>
        <color theme="1"/>
        <rFont val="黑体"/>
        <charset val="134"/>
      </rPr>
      <t>目</t>
    </r>
  </si>
  <si>
    <r>
      <rPr>
        <sz val="12"/>
        <color theme="1"/>
        <rFont val="黑体"/>
        <charset val="134"/>
      </rPr>
      <t>目标值</t>
    </r>
  </si>
  <si>
    <r>
      <rPr>
        <sz val="12"/>
        <color theme="1"/>
        <rFont val="黑体"/>
        <charset val="134"/>
      </rPr>
      <t>完成值</t>
    </r>
  </si>
  <si>
    <r>
      <rPr>
        <sz val="12"/>
        <color theme="1"/>
        <rFont val="黑体"/>
        <charset val="134"/>
      </rPr>
      <t>完成情况</t>
    </r>
  </si>
  <si>
    <r>
      <rPr>
        <sz val="12"/>
        <color theme="1"/>
        <rFont val="仿宋"/>
        <charset val="134"/>
      </rPr>
      <t>一</t>
    </r>
  </si>
  <si>
    <r>
      <rPr>
        <sz val="12"/>
        <color theme="1"/>
        <rFont val="仿宋"/>
        <charset val="134"/>
      </rPr>
      <t>产出指标</t>
    </r>
  </si>
  <si>
    <r>
      <rPr>
        <sz val="12"/>
        <color theme="1"/>
        <rFont val="仿宋"/>
        <charset val="134"/>
      </rPr>
      <t>（一）</t>
    </r>
  </si>
  <si>
    <r>
      <rPr>
        <sz val="12"/>
        <color theme="1"/>
        <rFont val="仿宋"/>
        <charset val="134"/>
      </rPr>
      <t>教学教研</t>
    </r>
  </si>
  <si>
    <t>义务教育标准课程开课率</t>
  </si>
  <si>
    <r>
      <rPr>
        <sz val="12"/>
        <color theme="1"/>
        <rFont val="仿宋"/>
        <charset val="134"/>
      </rPr>
      <t>完成</t>
    </r>
  </si>
  <si>
    <t>课后服务开展课时</t>
  </si>
  <si>
    <r>
      <rPr>
        <sz val="12"/>
        <color theme="1"/>
        <rFont val="Times New Roman"/>
        <charset val="134"/>
      </rPr>
      <t>1.5</t>
    </r>
    <r>
      <rPr>
        <sz val="12"/>
        <color theme="1"/>
        <rFont val="宋体"/>
        <charset val="134"/>
      </rPr>
      <t>小时</t>
    </r>
    <r>
      <rPr>
        <sz val="12"/>
        <color theme="1"/>
        <rFont val="Times New Roman"/>
        <charset val="134"/>
      </rPr>
      <t>/</t>
    </r>
    <r>
      <rPr>
        <sz val="12"/>
        <color theme="1"/>
        <rFont val="宋体"/>
        <charset val="134"/>
      </rPr>
      <t>日</t>
    </r>
  </si>
  <si>
    <t>完成</t>
  </si>
  <si>
    <t>课后服务质量达标率</t>
  </si>
  <si>
    <r>
      <rPr>
        <sz val="12"/>
        <color theme="1"/>
        <rFont val="仿宋"/>
        <charset val="134"/>
      </rPr>
      <t>未完成</t>
    </r>
  </si>
  <si>
    <r>
      <rPr>
        <sz val="12"/>
        <color theme="1"/>
        <rFont val="仿宋"/>
        <charset val="134"/>
      </rPr>
      <t>主题活动开展次数</t>
    </r>
  </si>
  <si>
    <r>
      <rPr>
        <sz val="12"/>
        <color theme="1"/>
        <rFont val="Times New Roman"/>
        <charset val="134"/>
      </rPr>
      <t>4</t>
    </r>
    <r>
      <rPr>
        <sz val="12"/>
        <color theme="1"/>
        <rFont val="仿宋"/>
        <charset val="134"/>
      </rPr>
      <t>次</t>
    </r>
  </si>
  <si>
    <r>
      <rPr>
        <sz val="12"/>
        <color theme="1"/>
        <rFont val="仿宋"/>
        <charset val="134"/>
      </rPr>
      <t>社会实践活动开展次数</t>
    </r>
  </si>
  <si>
    <r>
      <rPr>
        <sz val="12"/>
        <color theme="1"/>
        <rFont val="Times New Roman"/>
        <charset val="134"/>
      </rPr>
      <t>2</t>
    </r>
    <r>
      <rPr>
        <sz val="12"/>
        <color theme="1"/>
        <rFont val="仿宋"/>
        <charset val="134"/>
      </rPr>
      <t>次</t>
    </r>
  </si>
  <si>
    <t>全校性运动会举办次数</t>
  </si>
  <si>
    <r>
      <rPr>
        <sz val="12"/>
        <color theme="1"/>
        <rFont val="Times New Roman"/>
        <charset val="134"/>
      </rPr>
      <t>1</t>
    </r>
    <r>
      <rPr>
        <sz val="12"/>
        <color theme="1"/>
        <rFont val="仿宋"/>
        <charset val="134"/>
      </rPr>
      <t>次</t>
    </r>
  </si>
  <si>
    <t>全校性艺术节举办次数</t>
  </si>
  <si>
    <t>市级以上教育课题立项数量</t>
  </si>
  <si>
    <r>
      <rPr>
        <sz val="12"/>
        <color theme="1"/>
        <rFont val="Times New Roman"/>
        <charset val="134"/>
      </rPr>
      <t>1</t>
    </r>
    <r>
      <rPr>
        <sz val="12"/>
        <color theme="1"/>
        <rFont val="宋体"/>
        <charset val="134"/>
      </rPr>
      <t>项</t>
    </r>
  </si>
  <si>
    <r>
      <rPr>
        <sz val="12"/>
        <color theme="1"/>
        <rFont val="仿宋"/>
        <charset val="134"/>
      </rPr>
      <t>教研论文获市级及以上奖励数量</t>
    </r>
  </si>
  <si>
    <r>
      <rPr>
        <sz val="12"/>
        <color theme="1"/>
        <rFont val="Times New Roman"/>
        <charset val="134"/>
      </rPr>
      <t>10</t>
    </r>
    <r>
      <rPr>
        <sz val="12"/>
        <color theme="1"/>
        <rFont val="仿宋"/>
        <charset val="134"/>
      </rPr>
      <t>篇</t>
    </r>
  </si>
  <si>
    <r>
      <rPr>
        <sz val="12"/>
        <color theme="1"/>
        <rFont val="Times New Roman"/>
        <charset val="134"/>
      </rPr>
      <t>118</t>
    </r>
    <r>
      <rPr>
        <sz val="12"/>
        <color theme="1"/>
        <rFont val="仿宋"/>
        <charset val="134"/>
      </rPr>
      <t>篇</t>
    </r>
  </si>
  <si>
    <r>
      <rPr>
        <sz val="12"/>
        <color theme="1"/>
        <rFont val="仿宋"/>
        <charset val="134"/>
      </rPr>
      <t>教学比武获市级以上奖励数量</t>
    </r>
  </si>
  <si>
    <r>
      <rPr>
        <sz val="12"/>
        <color theme="1"/>
        <rFont val="Times New Roman"/>
        <charset val="134"/>
      </rPr>
      <t>30</t>
    </r>
    <r>
      <rPr>
        <sz val="12"/>
        <color theme="1"/>
        <rFont val="仿宋"/>
        <charset val="134"/>
      </rPr>
      <t>个</t>
    </r>
  </si>
  <si>
    <r>
      <rPr>
        <sz val="12"/>
        <color theme="1"/>
        <rFont val="Times New Roman"/>
        <charset val="134"/>
      </rPr>
      <t>52</t>
    </r>
    <r>
      <rPr>
        <sz val="12"/>
        <color theme="1"/>
        <rFont val="仿宋"/>
        <charset val="134"/>
      </rPr>
      <t>项</t>
    </r>
  </si>
  <si>
    <t>“送教上门”帮扶人数</t>
  </si>
  <si>
    <r>
      <rPr>
        <sz val="12"/>
        <color theme="1"/>
        <rFont val="Times New Roman"/>
        <charset val="134"/>
      </rPr>
      <t>2</t>
    </r>
    <r>
      <rPr>
        <sz val="12"/>
        <color theme="1"/>
        <rFont val="宋体"/>
        <charset val="134"/>
      </rPr>
      <t>人</t>
    </r>
  </si>
  <si>
    <t>送教上门开展次数</t>
  </si>
  <si>
    <r>
      <rPr>
        <sz val="12"/>
        <color theme="1"/>
        <rFont val="仿宋"/>
        <charset val="134"/>
      </rPr>
      <t>组织学生竞赛获市级以上奖励数量</t>
    </r>
  </si>
  <si>
    <r>
      <rPr>
        <sz val="12"/>
        <color theme="1"/>
        <rFont val="Times New Roman"/>
        <charset val="134"/>
      </rPr>
      <t>100</t>
    </r>
    <r>
      <rPr>
        <sz val="12"/>
        <color theme="1"/>
        <rFont val="仿宋"/>
        <charset val="134"/>
      </rPr>
      <t>个</t>
    </r>
  </si>
  <si>
    <r>
      <rPr>
        <sz val="12"/>
        <color theme="1"/>
        <rFont val="Times New Roman"/>
        <charset val="134"/>
      </rPr>
      <t>184</t>
    </r>
    <r>
      <rPr>
        <sz val="12"/>
        <color theme="1"/>
        <rFont val="仿宋"/>
        <charset val="134"/>
      </rPr>
      <t>个</t>
    </r>
  </si>
  <si>
    <r>
      <rPr>
        <sz val="12"/>
        <color theme="1"/>
        <rFont val="仿宋"/>
        <charset val="134"/>
      </rPr>
      <t>（二）</t>
    </r>
  </si>
  <si>
    <r>
      <rPr>
        <sz val="12"/>
        <color theme="1"/>
        <rFont val="仿宋"/>
        <charset val="134"/>
      </rPr>
      <t>学生管理</t>
    </r>
  </si>
  <si>
    <t>新生开设班级</t>
  </si>
  <si>
    <t>新生招生人数</t>
  </si>
  <si>
    <t>招生信息公示率</t>
  </si>
  <si>
    <r>
      <rPr>
        <sz val="12"/>
        <color theme="1"/>
        <rFont val="宋体"/>
        <charset val="134"/>
      </rPr>
      <t>每班人数控制在</t>
    </r>
    <r>
      <rPr>
        <sz val="12"/>
        <color theme="1"/>
        <rFont val="Times New Roman"/>
        <charset val="134"/>
      </rPr>
      <t>50</t>
    </r>
    <r>
      <rPr>
        <sz val="12"/>
        <color theme="1"/>
        <rFont val="宋体"/>
        <charset val="134"/>
      </rPr>
      <t>人以下</t>
    </r>
  </si>
  <si>
    <t>班额控制人数</t>
  </si>
  <si>
    <r>
      <rPr>
        <sz val="12"/>
        <color theme="1"/>
        <rFont val="Times New Roman"/>
        <charset val="134"/>
      </rPr>
      <t>45</t>
    </r>
    <r>
      <rPr>
        <sz val="12"/>
        <color theme="1"/>
        <rFont val="宋体"/>
        <charset val="134"/>
      </rPr>
      <t>人以下</t>
    </r>
  </si>
  <si>
    <t>有没有被评为先过单位。</t>
  </si>
  <si>
    <t>大班额消除率</t>
  </si>
  <si>
    <t>存在大班额现象</t>
  </si>
  <si>
    <t>教育收费标准执行准确率</t>
  </si>
  <si>
    <t>课后服务收费不准确，收取空挂学籍教学费用</t>
  </si>
  <si>
    <r>
      <rPr>
        <sz val="12"/>
        <color theme="1"/>
        <rFont val="仿宋"/>
        <charset val="134"/>
      </rPr>
      <t>教育收费完整率</t>
    </r>
  </si>
  <si>
    <r>
      <rPr>
        <sz val="12"/>
        <color theme="1"/>
        <rFont val="Times New Roman"/>
        <charset val="134"/>
      </rPr>
      <t>8</t>
    </r>
    <r>
      <rPr>
        <sz val="12"/>
        <color theme="1"/>
        <rFont val="仿宋"/>
        <charset val="134"/>
      </rPr>
      <t>名学生未收费</t>
    </r>
  </si>
  <si>
    <r>
      <rPr>
        <sz val="12"/>
        <color theme="1"/>
        <rFont val="仿宋"/>
        <charset val="134"/>
      </rPr>
      <t>（三）</t>
    </r>
  </si>
  <si>
    <r>
      <rPr>
        <sz val="12"/>
        <color theme="1"/>
        <rFont val="仿宋"/>
        <charset val="134"/>
      </rPr>
      <t>师资建设</t>
    </r>
  </si>
  <si>
    <r>
      <rPr>
        <sz val="12"/>
        <color theme="1"/>
        <rFont val="仿宋"/>
        <charset val="134"/>
      </rPr>
      <t>教师国培、省培、市培参训率</t>
    </r>
  </si>
  <si>
    <r>
      <rPr>
        <sz val="12"/>
        <color theme="1"/>
        <rFont val="仿宋"/>
        <charset val="134"/>
      </rPr>
      <t>教师资格定期注册通过率</t>
    </r>
  </si>
  <si>
    <r>
      <rPr>
        <sz val="12"/>
        <color theme="1"/>
        <rFont val="Times New Roman"/>
        <charset val="134"/>
      </rPr>
      <t>1</t>
    </r>
    <r>
      <rPr>
        <sz val="12"/>
        <color theme="1"/>
        <rFont val="仿宋"/>
        <charset val="134"/>
      </rPr>
      <t>人未通过</t>
    </r>
  </si>
  <si>
    <r>
      <rPr>
        <sz val="12"/>
        <color theme="1"/>
        <rFont val="仿宋"/>
        <charset val="134"/>
      </rPr>
      <t>（四）</t>
    </r>
  </si>
  <si>
    <r>
      <rPr>
        <sz val="12"/>
        <color theme="1"/>
        <rFont val="仿宋"/>
        <charset val="134"/>
      </rPr>
      <t>校园安全</t>
    </r>
  </si>
  <si>
    <t>开展安全知识教育活动次数</t>
  </si>
  <si>
    <r>
      <rPr>
        <sz val="12"/>
        <color theme="1"/>
        <rFont val="Times New Roman"/>
        <charset val="134"/>
      </rPr>
      <t>5</t>
    </r>
    <r>
      <rPr>
        <sz val="12"/>
        <color theme="1"/>
        <rFont val="宋体"/>
        <charset val="134"/>
      </rPr>
      <t>次以上</t>
    </r>
  </si>
  <si>
    <r>
      <rPr>
        <sz val="12"/>
        <color theme="1"/>
        <rFont val="Times New Roman"/>
        <charset val="134"/>
      </rPr>
      <t>6</t>
    </r>
    <r>
      <rPr>
        <sz val="12"/>
        <color theme="1"/>
        <rFont val="宋体"/>
        <charset val="134"/>
      </rPr>
      <t>项（交通安全、防火灾、防溺水、防踩踏、防毒品、防震灾）</t>
    </r>
  </si>
  <si>
    <t>组织安全隐患排查次数</t>
  </si>
  <si>
    <r>
      <rPr>
        <sz val="12"/>
        <color theme="1"/>
        <rFont val="Times New Roman"/>
        <charset val="134"/>
      </rPr>
      <t>12</t>
    </r>
    <r>
      <rPr>
        <sz val="12"/>
        <color theme="1"/>
        <rFont val="宋体"/>
        <charset val="134"/>
      </rPr>
      <t>次</t>
    </r>
  </si>
  <si>
    <r>
      <rPr>
        <sz val="12"/>
        <color theme="1"/>
        <rFont val="仿宋"/>
        <charset val="134"/>
      </rPr>
      <t>学生应急疏散演练开展次数</t>
    </r>
  </si>
  <si>
    <r>
      <rPr>
        <sz val="12"/>
        <color theme="1"/>
        <rFont val="Times New Roman"/>
        <charset val="134"/>
      </rPr>
      <t>2</t>
    </r>
    <r>
      <rPr>
        <sz val="12"/>
        <color theme="1"/>
        <rFont val="宋体"/>
        <charset val="134"/>
      </rPr>
      <t>次</t>
    </r>
  </si>
  <si>
    <r>
      <rPr>
        <sz val="12"/>
        <color theme="1"/>
        <rFont val="Times New Roman"/>
        <charset val="134"/>
      </rPr>
      <t>5.20“</t>
    </r>
    <r>
      <rPr>
        <sz val="12"/>
        <color theme="1"/>
        <rFont val="宋体"/>
        <charset val="134"/>
      </rPr>
      <t>防震减灾</t>
    </r>
    <r>
      <rPr>
        <sz val="12"/>
        <color theme="1"/>
        <rFont val="Times New Roman"/>
        <charset val="134"/>
      </rPr>
      <t>”</t>
    </r>
    <r>
      <rPr>
        <sz val="12"/>
        <color theme="1"/>
        <rFont val="宋体"/>
        <charset val="134"/>
      </rPr>
      <t>紧急疏散演练</t>
    </r>
    <r>
      <rPr>
        <sz val="12"/>
        <color theme="1"/>
        <rFont val="Times New Roman"/>
        <charset val="134"/>
      </rPr>
      <t xml:space="preserve">
7.1</t>
    </r>
    <r>
      <rPr>
        <sz val="12"/>
        <color theme="1"/>
        <rFont val="宋体"/>
        <charset val="134"/>
      </rPr>
      <t>反恐防暴演练</t>
    </r>
    <r>
      <rPr>
        <sz val="12"/>
        <color theme="1"/>
        <rFont val="Times New Roman"/>
        <charset val="134"/>
      </rPr>
      <t>\</t>
    </r>
    <r>
      <rPr>
        <sz val="12"/>
        <color theme="1"/>
        <rFont val="宋体"/>
        <charset val="134"/>
      </rPr>
      <t>防溺水、防性侵、</t>
    </r>
  </si>
  <si>
    <r>
      <rPr>
        <sz val="12"/>
        <color theme="1"/>
        <rFont val="仿宋"/>
        <charset val="134"/>
      </rPr>
      <t>（五）</t>
    </r>
  </si>
  <si>
    <r>
      <rPr>
        <sz val="12"/>
        <color theme="1"/>
        <rFont val="仿宋"/>
        <charset val="134"/>
      </rPr>
      <t>学生资助</t>
    </r>
  </si>
  <si>
    <t>资助对象合规率</t>
  </si>
  <si>
    <t>资助金额准确率</t>
  </si>
  <si>
    <r>
      <rPr>
        <sz val="12"/>
        <color theme="1"/>
        <rFont val="仿宋"/>
        <charset val="134"/>
      </rPr>
      <t>高中免学杂费资助方式不规范</t>
    </r>
  </si>
  <si>
    <r>
      <rPr>
        <sz val="12"/>
        <rFont val="仿宋"/>
        <charset val="134"/>
      </rPr>
      <t>资助发放及时率</t>
    </r>
  </si>
  <si>
    <t>课后服务费减免政策落实执行率</t>
  </si>
  <si>
    <r>
      <rPr>
        <sz val="12"/>
        <color theme="1"/>
        <rFont val="仿宋"/>
        <charset val="134"/>
      </rPr>
      <t>（六）</t>
    </r>
  </si>
  <si>
    <r>
      <rPr>
        <sz val="12"/>
        <color theme="1"/>
        <rFont val="仿宋"/>
        <charset val="134"/>
      </rPr>
      <t>校园建设</t>
    </r>
  </si>
  <si>
    <r>
      <rPr>
        <sz val="12"/>
        <color theme="1"/>
        <rFont val="仿宋"/>
        <charset val="134"/>
      </rPr>
      <t>校园建设项目数量</t>
    </r>
  </si>
  <si>
    <r>
      <rPr>
        <sz val="12"/>
        <color theme="1"/>
        <rFont val="Times New Roman"/>
        <charset val="134"/>
      </rPr>
      <t>2</t>
    </r>
    <r>
      <rPr>
        <sz val="12"/>
        <color theme="1"/>
        <rFont val="仿宋"/>
        <charset val="134"/>
      </rPr>
      <t>项</t>
    </r>
  </si>
  <si>
    <r>
      <rPr>
        <sz val="12"/>
        <color theme="1"/>
        <rFont val="仿宋"/>
        <charset val="134"/>
      </rPr>
      <t>实施质量达标率</t>
    </r>
  </si>
  <si>
    <r>
      <rPr>
        <sz val="12"/>
        <rFont val="仿宋"/>
        <charset val="134"/>
      </rPr>
      <t>按期完成率</t>
    </r>
  </si>
  <si>
    <r>
      <rPr>
        <sz val="12"/>
        <rFont val="仿宋"/>
        <charset val="134"/>
      </rPr>
      <t>成本节约率</t>
    </r>
  </si>
  <si>
    <r>
      <rPr>
        <sz val="12"/>
        <rFont val="仿宋"/>
        <charset val="134"/>
      </rPr>
      <t>≥</t>
    </r>
    <r>
      <rPr>
        <sz val="12"/>
        <rFont val="Times New Roman"/>
        <charset val="134"/>
      </rPr>
      <t>0</t>
    </r>
  </si>
  <si>
    <r>
      <rPr>
        <sz val="12"/>
        <color theme="1"/>
        <rFont val="仿宋"/>
        <charset val="134"/>
      </rPr>
      <t>（七）</t>
    </r>
  </si>
  <si>
    <r>
      <rPr>
        <sz val="12"/>
        <color theme="1"/>
        <rFont val="仿宋"/>
        <charset val="134"/>
      </rPr>
      <t>党的建设</t>
    </r>
  </si>
  <si>
    <r>
      <rPr>
        <sz val="12"/>
        <color theme="1"/>
        <rFont val="仿宋"/>
        <charset val="134"/>
      </rPr>
      <t>党建工作考核达标率</t>
    </r>
  </si>
  <si>
    <t>三会一课笔记不完善，中心组学习未严格按计划要求开展</t>
  </si>
  <si>
    <r>
      <rPr>
        <sz val="12"/>
        <color theme="1"/>
        <rFont val="仿宋"/>
        <charset val="134"/>
      </rPr>
      <t>二</t>
    </r>
  </si>
  <si>
    <r>
      <rPr>
        <sz val="12"/>
        <color theme="1"/>
        <rFont val="仿宋"/>
        <charset val="134"/>
      </rPr>
      <t>效益指标</t>
    </r>
  </si>
  <si>
    <r>
      <rPr>
        <sz val="12"/>
        <color theme="1"/>
        <rFont val="仿宋"/>
        <charset val="134"/>
      </rPr>
      <t>落实</t>
    </r>
    <r>
      <rPr>
        <sz val="12"/>
        <color theme="1"/>
        <rFont val="Times New Roman"/>
        <charset val="134"/>
      </rPr>
      <t>“</t>
    </r>
    <r>
      <rPr>
        <sz val="12"/>
        <color theme="1"/>
        <rFont val="仿宋"/>
        <charset val="134"/>
      </rPr>
      <t>双减</t>
    </r>
    <r>
      <rPr>
        <sz val="12"/>
        <color theme="1"/>
        <rFont val="Times New Roman"/>
        <charset val="134"/>
      </rPr>
      <t>”</t>
    </r>
    <r>
      <rPr>
        <sz val="12"/>
        <color theme="1"/>
        <rFont val="仿宋"/>
        <charset val="134"/>
      </rPr>
      <t>政策，减轻作业负担</t>
    </r>
  </si>
  <si>
    <r>
      <rPr>
        <sz val="12"/>
        <color theme="1"/>
        <rFont val="仿宋"/>
        <charset val="134"/>
      </rPr>
      <t>效益实现</t>
    </r>
  </si>
  <si>
    <t>推动课改教研，提升教学质量</t>
  </si>
  <si>
    <t>效益实现</t>
  </si>
  <si>
    <t>创建省级“绿色学校”</t>
  </si>
  <si>
    <t>创建成功</t>
  </si>
  <si>
    <t>创建国家级语言文字规范化示范学校</t>
  </si>
  <si>
    <r>
      <rPr>
        <sz val="12"/>
        <color theme="1"/>
        <rFont val="仿宋"/>
        <charset val="134"/>
      </rPr>
      <t>落实安全管理，保障校园安全</t>
    </r>
  </si>
  <si>
    <t>发生安全事故1起</t>
  </si>
  <si>
    <r>
      <rPr>
        <sz val="12"/>
        <color theme="1"/>
        <rFont val="仿宋"/>
        <charset val="134"/>
      </rPr>
      <t>加强教育投入，改善办学条件</t>
    </r>
  </si>
  <si>
    <t>教师培训等经费投入不达标、经费安排不达标，教育投入不够</t>
  </si>
  <si>
    <r>
      <rPr>
        <sz val="12"/>
        <color theme="1"/>
        <rFont val="仿宋"/>
        <charset val="134"/>
      </rPr>
      <t>规范师德师风，保障教育公平</t>
    </r>
  </si>
  <si>
    <t>存在破坏教育公平的情况、存在免除教职工子女课后服务费情况</t>
  </si>
  <si>
    <r>
      <rPr>
        <sz val="12"/>
        <color theme="1"/>
        <rFont val="仿宋"/>
        <charset val="134"/>
      </rPr>
      <t>教职工满意度</t>
    </r>
  </si>
  <si>
    <r>
      <rPr>
        <sz val="12"/>
        <color theme="1"/>
        <rFont val="Times New Roman"/>
        <charset val="134"/>
      </rPr>
      <t>90%</t>
    </r>
    <r>
      <rPr>
        <sz val="12"/>
        <color theme="1"/>
        <rFont val="仿宋"/>
        <charset val="134"/>
      </rPr>
      <t>以上</t>
    </r>
  </si>
  <si>
    <r>
      <rPr>
        <sz val="12"/>
        <color theme="1"/>
        <rFont val="仿宋"/>
        <charset val="134"/>
      </rPr>
      <t>学生及家长满意度</t>
    </r>
  </si>
  <si>
    <r>
      <rPr>
        <sz val="12"/>
        <color theme="1"/>
        <rFont val="Times New Roman"/>
        <charset val="134"/>
      </rPr>
      <t>1.5</t>
    </r>
    <r>
      <rPr>
        <sz val="12"/>
        <color theme="1"/>
        <rFont val="仿宋"/>
        <charset val="134"/>
      </rPr>
      <t>小时</t>
    </r>
    <r>
      <rPr>
        <sz val="12"/>
        <color theme="1"/>
        <rFont val="Times New Roman"/>
        <charset val="134"/>
      </rPr>
      <t>/</t>
    </r>
    <r>
      <rPr>
        <sz val="12"/>
        <color theme="1"/>
        <rFont val="仿宋"/>
        <charset val="134"/>
      </rPr>
      <t>日</t>
    </r>
  </si>
  <si>
    <t>教研论文获市级及以上奖励数量</t>
  </si>
  <si>
    <r>
      <rPr>
        <sz val="12"/>
        <color theme="1"/>
        <rFont val="Times New Roman"/>
        <charset val="134"/>
      </rPr>
      <t>4</t>
    </r>
    <r>
      <rPr>
        <sz val="12"/>
        <color theme="1"/>
        <rFont val="仿宋"/>
        <charset val="134"/>
      </rPr>
      <t>篇</t>
    </r>
  </si>
  <si>
    <t>组织学生竞赛获市级以上奖励数量</t>
  </si>
  <si>
    <r>
      <rPr>
        <sz val="12"/>
        <color theme="1"/>
        <rFont val="Times New Roman"/>
        <charset val="134"/>
      </rPr>
      <t>2</t>
    </r>
    <r>
      <rPr>
        <sz val="12"/>
        <color theme="1"/>
        <rFont val="宋体"/>
        <charset val="134"/>
      </rPr>
      <t>个</t>
    </r>
  </si>
  <si>
    <r>
      <rPr>
        <sz val="12"/>
        <color theme="1"/>
        <rFont val="Times New Roman"/>
        <charset val="134"/>
      </rPr>
      <t>1</t>
    </r>
    <r>
      <rPr>
        <sz val="12"/>
        <color theme="1"/>
        <rFont val="仿宋"/>
        <charset val="134"/>
      </rPr>
      <t>个</t>
    </r>
  </si>
  <si>
    <r>
      <t>≦</t>
    </r>
    <r>
      <rPr>
        <sz val="12"/>
        <color theme="1"/>
        <rFont val="Times New Roman"/>
        <charset val="134"/>
      </rPr>
      <t>40</t>
    </r>
    <r>
      <rPr>
        <sz val="12"/>
        <color theme="1"/>
        <rFont val="仿宋"/>
        <charset val="134"/>
      </rPr>
      <t>人</t>
    </r>
  </si>
  <si>
    <r>
      <rPr>
        <sz val="12"/>
        <color theme="1"/>
        <rFont val="Times New Roman"/>
        <charset val="134"/>
      </rPr>
      <t>34</t>
    </r>
    <r>
      <rPr>
        <sz val="12"/>
        <color theme="1"/>
        <rFont val="仿宋"/>
        <charset val="134"/>
      </rPr>
      <t>人</t>
    </r>
  </si>
  <si>
    <t>部分班级存在大额班</t>
  </si>
  <si>
    <t>未完成</t>
  </si>
  <si>
    <r>
      <rPr>
        <sz val="12"/>
        <color theme="1"/>
        <rFont val="Times New Roman"/>
        <charset val="134"/>
      </rPr>
      <t>10</t>
    </r>
    <r>
      <rPr>
        <sz val="12"/>
        <color theme="1"/>
        <rFont val="仿宋"/>
        <charset val="134"/>
      </rPr>
      <t>次</t>
    </r>
  </si>
  <si>
    <r>
      <rPr>
        <sz val="12"/>
        <color theme="1"/>
        <rFont val="Times New Roman"/>
        <charset val="134"/>
      </rPr>
      <t>12</t>
    </r>
    <r>
      <rPr>
        <sz val="12"/>
        <color theme="1"/>
        <rFont val="仿宋"/>
        <charset val="134"/>
      </rPr>
      <t>次</t>
    </r>
  </si>
  <si>
    <r>
      <rPr>
        <sz val="12"/>
        <color theme="1"/>
        <rFont val="Times New Roman"/>
        <charset val="134"/>
      </rPr>
      <t>9</t>
    </r>
    <r>
      <rPr>
        <sz val="12"/>
        <color theme="1"/>
        <rFont val="仿宋"/>
        <charset val="134"/>
      </rPr>
      <t>次</t>
    </r>
  </si>
  <si>
    <t>（六）</t>
  </si>
  <si>
    <t>党建工作考核达标率</t>
  </si>
  <si>
    <t>效益未完全实现</t>
  </si>
  <si>
    <t>创建校园品牌，提升办学实力</t>
  </si>
  <si>
    <t>落实安全管理，保障校园安全</t>
  </si>
  <si>
    <t>加强教育投入，改善办学条件</t>
  </si>
  <si>
    <t>规范师德师风，保障教育公平</t>
  </si>
  <si>
    <r>
      <rPr>
        <sz val="12"/>
        <rFont val="黑体"/>
        <charset val="134"/>
      </rPr>
      <t>附件</t>
    </r>
    <r>
      <rPr>
        <sz val="12"/>
        <rFont val="Times New Roman"/>
        <charset val="134"/>
      </rPr>
      <t>3</t>
    </r>
  </si>
  <si>
    <r>
      <rPr>
        <sz val="24"/>
        <rFont val="方正小标宋_GBK"/>
        <charset val="134"/>
      </rPr>
      <t>部门整体支出绩效评价指标体系</t>
    </r>
  </si>
  <si>
    <r>
      <rPr>
        <sz val="12"/>
        <rFont val="黑体"/>
        <charset val="134"/>
      </rPr>
      <t>一级</t>
    </r>
    <r>
      <rPr>
        <sz val="12"/>
        <rFont val="Times New Roman"/>
        <charset val="134"/>
      </rPr>
      <t xml:space="preserve">
</t>
    </r>
    <r>
      <rPr>
        <sz val="12"/>
        <rFont val="黑体"/>
        <charset val="134"/>
      </rPr>
      <t>指标</t>
    </r>
  </si>
  <si>
    <r>
      <rPr>
        <sz val="12"/>
        <rFont val="黑体"/>
        <charset val="134"/>
      </rPr>
      <t>二级</t>
    </r>
    <r>
      <rPr>
        <sz val="12"/>
        <rFont val="Times New Roman"/>
        <charset val="134"/>
      </rPr>
      <t xml:space="preserve">
</t>
    </r>
    <r>
      <rPr>
        <sz val="12"/>
        <rFont val="黑体"/>
        <charset val="134"/>
      </rPr>
      <t>指标</t>
    </r>
  </si>
  <si>
    <r>
      <rPr>
        <sz val="12"/>
        <rFont val="黑体"/>
        <charset val="134"/>
      </rPr>
      <t>三级指标</t>
    </r>
  </si>
  <si>
    <r>
      <rPr>
        <sz val="12"/>
        <rFont val="黑体"/>
        <charset val="134"/>
      </rPr>
      <t>分值</t>
    </r>
  </si>
  <si>
    <r>
      <rPr>
        <sz val="12"/>
        <rFont val="黑体"/>
        <charset val="134"/>
      </rPr>
      <t>指标解释</t>
    </r>
  </si>
  <si>
    <r>
      <rPr>
        <sz val="12"/>
        <rFont val="黑体"/>
        <charset val="134"/>
      </rPr>
      <t>指标说明</t>
    </r>
  </si>
  <si>
    <r>
      <rPr>
        <sz val="12"/>
        <rFont val="黑体"/>
        <charset val="134"/>
      </rPr>
      <t>得分</t>
    </r>
  </si>
  <si>
    <r>
      <rPr>
        <sz val="12"/>
        <rFont val="黑体"/>
        <charset val="134"/>
      </rPr>
      <t>扣分</t>
    </r>
  </si>
  <si>
    <r>
      <rPr>
        <sz val="12"/>
        <rFont val="黑体"/>
        <charset val="134"/>
      </rPr>
      <t>扣分理由</t>
    </r>
  </si>
  <si>
    <r>
      <rPr>
        <sz val="12"/>
        <rFont val="仿宋"/>
        <charset val="134"/>
      </rPr>
      <t>投</t>
    </r>
    <r>
      <rPr>
        <sz val="12"/>
        <rFont val="Times New Roman"/>
        <charset val="134"/>
      </rPr>
      <t xml:space="preserve">
</t>
    </r>
    <r>
      <rPr>
        <sz val="12"/>
        <rFont val="仿宋"/>
        <charset val="134"/>
      </rPr>
      <t>入（</t>
    </r>
    <r>
      <rPr>
        <sz val="12"/>
        <rFont val="Times New Roman"/>
        <charset val="134"/>
      </rPr>
      <t>10</t>
    </r>
    <r>
      <rPr>
        <sz val="12"/>
        <rFont val="仿宋"/>
        <charset val="134"/>
      </rPr>
      <t>分）</t>
    </r>
  </si>
  <si>
    <r>
      <rPr>
        <sz val="12"/>
        <rFont val="仿宋"/>
        <charset val="134"/>
      </rPr>
      <t>目标</t>
    </r>
    <r>
      <rPr>
        <sz val="12"/>
        <rFont val="Times New Roman"/>
        <charset val="134"/>
      </rPr>
      <t xml:space="preserve">
</t>
    </r>
    <r>
      <rPr>
        <sz val="12"/>
        <rFont val="仿宋"/>
        <charset val="134"/>
      </rPr>
      <t>设定</t>
    </r>
    <r>
      <rPr>
        <sz val="12"/>
        <rFont val="Times New Roman"/>
        <charset val="134"/>
      </rPr>
      <t xml:space="preserve">
7</t>
    </r>
    <r>
      <rPr>
        <sz val="12"/>
        <rFont val="仿宋"/>
        <charset val="134"/>
      </rPr>
      <t>分</t>
    </r>
  </si>
  <si>
    <r>
      <rPr>
        <sz val="12"/>
        <rFont val="仿宋"/>
        <charset val="134"/>
      </rPr>
      <t>绩效目标</t>
    </r>
    <r>
      <rPr>
        <sz val="12"/>
        <rFont val="Times New Roman"/>
        <charset val="134"/>
      </rPr>
      <t xml:space="preserve">
</t>
    </r>
    <r>
      <rPr>
        <sz val="12"/>
        <rFont val="仿宋"/>
        <charset val="134"/>
      </rPr>
      <t>合理性</t>
    </r>
  </si>
  <si>
    <r>
      <rPr>
        <sz val="12"/>
        <rFont val="Times New Roman"/>
        <charset val="134"/>
      </rPr>
      <t xml:space="preserve">  </t>
    </r>
    <r>
      <rPr>
        <sz val="12"/>
        <rFont val="仿宋"/>
        <charset val="134"/>
      </rPr>
      <t>部门所设立的整体绩效目标依据是否充分，是否符合客观实际，用以反映和考核部门整体绩效目标与部门履职、年度工作任务的相符性情况。</t>
    </r>
  </si>
  <si>
    <r>
      <rPr>
        <sz val="12"/>
        <rFont val="仿宋"/>
        <charset val="134"/>
      </rPr>
      <t>①符合国家法律法规、国民经济和社会发展总体规划，得</t>
    </r>
    <r>
      <rPr>
        <sz val="12"/>
        <rFont val="Times New Roman"/>
        <charset val="134"/>
      </rPr>
      <t>1</t>
    </r>
    <r>
      <rPr>
        <sz val="12"/>
        <rFont val="仿宋"/>
        <charset val="134"/>
      </rPr>
      <t>分；</t>
    </r>
    <r>
      <rPr>
        <sz val="12"/>
        <rFont val="Times New Roman"/>
        <charset val="134"/>
      </rPr>
      <t xml:space="preserve">
</t>
    </r>
    <r>
      <rPr>
        <sz val="12"/>
        <rFont val="仿宋"/>
        <charset val="134"/>
      </rPr>
      <t>②符合部门</t>
    </r>
    <r>
      <rPr>
        <sz val="12"/>
        <rFont val="Times New Roman"/>
        <charset val="134"/>
      </rPr>
      <t>“</t>
    </r>
    <r>
      <rPr>
        <sz val="12"/>
        <rFont val="仿宋"/>
        <charset val="134"/>
      </rPr>
      <t>三定</t>
    </r>
    <r>
      <rPr>
        <sz val="12"/>
        <rFont val="Times New Roman"/>
        <charset val="134"/>
      </rPr>
      <t>”</t>
    </r>
    <r>
      <rPr>
        <sz val="12"/>
        <rFont val="仿宋"/>
        <charset val="134"/>
      </rPr>
      <t>方案确定的职责，得</t>
    </r>
    <r>
      <rPr>
        <sz val="12"/>
        <rFont val="Times New Roman"/>
        <charset val="134"/>
      </rPr>
      <t>1</t>
    </r>
    <r>
      <rPr>
        <sz val="12"/>
        <rFont val="仿宋"/>
        <charset val="134"/>
      </rPr>
      <t>分；</t>
    </r>
    <r>
      <rPr>
        <sz val="12"/>
        <rFont val="Times New Roman"/>
        <charset val="134"/>
      </rPr>
      <t xml:space="preserve">
</t>
    </r>
    <r>
      <rPr>
        <sz val="12"/>
        <rFont val="仿宋"/>
        <charset val="134"/>
      </rPr>
      <t>③符合部门制定的中长期实施规划，得</t>
    </r>
    <r>
      <rPr>
        <sz val="12"/>
        <rFont val="Times New Roman"/>
        <charset val="134"/>
      </rPr>
      <t>1</t>
    </r>
    <r>
      <rPr>
        <sz val="12"/>
        <rFont val="仿宋"/>
        <charset val="134"/>
      </rPr>
      <t>分。</t>
    </r>
  </si>
  <si>
    <r>
      <rPr>
        <sz val="12"/>
        <rFont val="仿宋"/>
        <charset val="134"/>
      </rPr>
      <t>绩效指标</t>
    </r>
    <r>
      <rPr>
        <sz val="12"/>
        <rFont val="Times New Roman"/>
        <charset val="134"/>
      </rPr>
      <t xml:space="preserve">
</t>
    </r>
    <r>
      <rPr>
        <sz val="12"/>
        <rFont val="仿宋"/>
        <charset val="134"/>
      </rPr>
      <t>明确性</t>
    </r>
  </si>
  <si>
    <r>
      <rPr>
        <sz val="12"/>
        <rFont val="Times New Roman"/>
        <charset val="134"/>
      </rPr>
      <t xml:space="preserve">  </t>
    </r>
    <r>
      <rPr>
        <sz val="12"/>
        <rFont val="仿宋"/>
        <charset val="134"/>
      </rPr>
      <t>部门依据整体绩效目标所设定的绩效指标是否清晰、细化、可衡量，用以反映和考核部门整体绩效目标的明细化情况。</t>
    </r>
  </si>
  <si>
    <r>
      <rPr>
        <sz val="12"/>
        <rFont val="仿宋"/>
        <charset val="134"/>
      </rPr>
      <t>①将部门整体的绩效目标细化分解为具体的工作任务，得</t>
    </r>
    <r>
      <rPr>
        <sz val="12"/>
        <rFont val="Times New Roman"/>
        <charset val="134"/>
      </rPr>
      <t>1</t>
    </r>
    <r>
      <rPr>
        <sz val="12"/>
        <rFont val="仿宋"/>
        <charset val="134"/>
      </rPr>
      <t>分；</t>
    </r>
    <r>
      <rPr>
        <sz val="12"/>
        <rFont val="Times New Roman"/>
        <charset val="134"/>
      </rPr>
      <t xml:space="preserve">
</t>
    </r>
    <r>
      <rPr>
        <sz val="12"/>
        <rFont val="仿宋"/>
        <charset val="134"/>
      </rPr>
      <t>②通过清晰、可衡量的指标值予以体现，得</t>
    </r>
    <r>
      <rPr>
        <sz val="12"/>
        <rFont val="Times New Roman"/>
        <charset val="134"/>
      </rPr>
      <t>1</t>
    </r>
    <r>
      <rPr>
        <sz val="12"/>
        <rFont val="仿宋"/>
        <charset val="134"/>
      </rPr>
      <t>分；</t>
    </r>
    <r>
      <rPr>
        <sz val="12"/>
        <rFont val="Times New Roman"/>
        <charset val="134"/>
      </rPr>
      <t xml:space="preserve">   
</t>
    </r>
    <r>
      <rPr>
        <sz val="12"/>
        <rFont val="仿宋"/>
        <charset val="134"/>
      </rPr>
      <t>③与部门年度的任务数或计划数相对应，得</t>
    </r>
    <r>
      <rPr>
        <sz val="12"/>
        <rFont val="Times New Roman"/>
        <charset val="134"/>
      </rPr>
      <t>1</t>
    </r>
    <r>
      <rPr>
        <sz val="12"/>
        <rFont val="仿宋"/>
        <charset val="134"/>
      </rPr>
      <t>分；</t>
    </r>
    <r>
      <rPr>
        <sz val="12"/>
        <rFont val="Times New Roman"/>
        <charset val="134"/>
      </rPr>
      <t xml:space="preserve">
</t>
    </r>
    <r>
      <rPr>
        <sz val="12"/>
        <rFont val="仿宋"/>
        <charset val="134"/>
      </rPr>
      <t>④与本年度部门预算资金相匹配，得</t>
    </r>
    <r>
      <rPr>
        <sz val="12"/>
        <rFont val="Times New Roman"/>
        <charset val="134"/>
      </rPr>
      <t>1</t>
    </r>
    <r>
      <rPr>
        <sz val="12"/>
        <rFont val="仿宋"/>
        <charset val="134"/>
      </rPr>
      <t>分。</t>
    </r>
  </si>
  <si>
    <r>
      <rPr>
        <sz val="12"/>
        <rFont val="仿宋"/>
        <charset val="134"/>
      </rPr>
      <t>部门整体的绩效目标未细化分解为具体的工作任务及指标值设置过偏高，扣</t>
    </r>
    <r>
      <rPr>
        <sz val="12"/>
        <rFont val="Times New Roman"/>
        <charset val="134"/>
      </rPr>
      <t>1</t>
    </r>
    <r>
      <rPr>
        <sz val="12"/>
        <rFont val="仿宋"/>
        <charset val="134"/>
      </rPr>
      <t>分；</t>
    </r>
  </si>
  <si>
    <r>
      <rPr>
        <sz val="12"/>
        <rFont val="仿宋"/>
        <charset val="134"/>
      </rPr>
      <t>预算</t>
    </r>
    <r>
      <rPr>
        <sz val="12"/>
        <rFont val="Times New Roman"/>
        <charset val="134"/>
      </rPr>
      <t xml:space="preserve">
</t>
    </r>
    <r>
      <rPr>
        <sz val="12"/>
        <rFont val="仿宋"/>
        <charset val="134"/>
      </rPr>
      <t>配置</t>
    </r>
    <r>
      <rPr>
        <sz val="12"/>
        <rFont val="Times New Roman"/>
        <charset val="134"/>
      </rPr>
      <t xml:space="preserve">
3</t>
    </r>
    <r>
      <rPr>
        <sz val="12"/>
        <rFont val="仿宋"/>
        <charset val="134"/>
      </rPr>
      <t>分</t>
    </r>
  </si>
  <si>
    <r>
      <rPr>
        <sz val="12"/>
        <rFont val="仿宋"/>
        <charset val="134"/>
      </rPr>
      <t>在职人员</t>
    </r>
    <r>
      <rPr>
        <sz val="12"/>
        <rFont val="Times New Roman"/>
        <charset val="134"/>
      </rPr>
      <t xml:space="preserve">
</t>
    </r>
    <r>
      <rPr>
        <sz val="12"/>
        <rFont val="仿宋"/>
        <charset val="134"/>
      </rPr>
      <t>控制率</t>
    </r>
  </si>
  <si>
    <r>
      <rPr>
        <sz val="12"/>
        <rFont val="Times New Roman"/>
        <charset val="134"/>
      </rPr>
      <t xml:space="preserve">  </t>
    </r>
    <r>
      <rPr>
        <sz val="12"/>
        <rFont val="仿宋"/>
        <charset val="134"/>
      </rPr>
      <t>部门本年度实际在职人员数与编制数的比率，用以反映和考核部门对人员成本的控制程度。</t>
    </r>
    <r>
      <rPr>
        <sz val="12"/>
        <rFont val="Times New Roman"/>
        <charset val="134"/>
      </rPr>
      <t xml:space="preserve">
  </t>
    </r>
    <r>
      <rPr>
        <sz val="12"/>
        <rFont val="仿宋"/>
        <charset val="134"/>
      </rPr>
      <t>在职人员控制率</t>
    </r>
    <r>
      <rPr>
        <sz val="12"/>
        <rFont val="Times New Roman"/>
        <charset val="134"/>
      </rPr>
      <t>=</t>
    </r>
    <r>
      <rPr>
        <sz val="12"/>
        <rFont val="仿宋"/>
        <charset val="134"/>
      </rPr>
      <t>（在职人员数</t>
    </r>
    <r>
      <rPr>
        <sz val="12"/>
        <rFont val="Times New Roman"/>
        <charset val="134"/>
      </rPr>
      <t>/</t>
    </r>
    <r>
      <rPr>
        <sz val="12"/>
        <rFont val="仿宋"/>
        <charset val="134"/>
      </rPr>
      <t>编制数）</t>
    </r>
    <r>
      <rPr>
        <sz val="12"/>
        <rFont val="Times New Roman"/>
        <charset val="134"/>
      </rPr>
      <t>×100%</t>
    </r>
    <r>
      <rPr>
        <sz val="12"/>
        <rFont val="仿宋"/>
        <charset val="134"/>
      </rPr>
      <t>。</t>
    </r>
    <r>
      <rPr>
        <sz val="12"/>
        <rFont val="Times New Roman"/>
        <charset val="134"/>
      </rPr>
      <t xml:space="preserve">
  </t>
    </r>
    <r>
      <rPr>
        <sz val="12"/>
        <rFont val="仿宋"/>
        <charset val="134"/>
      </rPr>
      <t>在职人员数：部门实际在职人数，以财政部确定的部门决算编制口径为准。扣掉编制部门和劳动部门批复同意的临聘人员。</t>
    </r>
    <r>
      <rPr>
        <sz val="12"/>
        <rFont val="Times New Roman"/>
        <charset val="134"/>
      </rPr>
      <t xml:space="preserve">
  </t>
    </r>
    <r>
      <rPr>
        <sz val="12"/>
        <rFont val="仿宋"/>
        <charset val="134"/>
      </rPr>
      <t>编制数：机构编制部门核定批复的部门的人员编制数。</t>
    </r>
  </si>
  <si>
    <r>
      <rPr>
        <sz val="12"/>
        <rFont val="仿宋"/>
        <charset val="134"/>
      </rPr>
      <t>在职人员控制率</t>
    </r>
    <r>
      <rPr>
        <sz val="12"/>
        <rFont val="Times New Roman"/>
        <charset val="134"/>
      </rPr>
      <t>≤100%</t>
    </r>
    <r>
      <rPr>
        <sz val="12"/>
        <rFont val="仿宋"/>
        <charset val="134"/>
      </rPr>
      <t>，得</t>
    </r>
    <r>
      <rPr>
        <sz val="12"/>
        <rFont val="Times New Roman"/>
        <charset val="134"/>
      </rPr>
      <t>1</t>
    </r>
    <r>
      <rPr>
        <sz val="12"/>
        <rFont val="仿宋"/>
        <charset val="134"/>
      </rPr>
      <t>分；</t>
    </r>
    <r>
      <rPr>
        <sz val="12"/>
        <rFont val="Times New Roman"/>
        <charset val="134"/>
      </rPr>
      <t xml:space="preserve">
</t>
    </r>
    <r>
      <rPr>
        <sz val="12"/>
        <rFont val="仿宋"/>
        <charset val="134"/>
      </rPr>
      <t>每超过一个百分点扣</t>
    </r>
    <r>
      <rPr>
        <sz val="12"/>
        <rFont val="Times New Roman"/>
        <charset val="134"/>
      </rPr>
      <t>0.5</t>
    </r>
    <r>
      <rPr>
        <sz val="12"/>
        <rFont val="仿宋"/>
        <charset val="134"/>
      </rPr>
      <t>分，扣完为止。</t>
    </r>
  </si>
  <si>
    <r>
      <rPr>
        <sz val="12"/>
        <rFont val="仿宋"/>
        <charset val="134"/>
      </rPr>
      <t>在职人员控制率</t>
    </r>
    <r>
      <rPr>
        <sz val="12"/>
        <rFont val="Times New Roman"/>
        <charset val="134"/>
      </rPr>
      <t>=19/14=135.71%</t>
    </r>
    <r>
      <rPr>
        <sz val="12"/>
        <rFont val="仿宋"/>
        <charset val="134"/>
      </rPr>
      <t>，扣</t>
    </r>
    <r>
      <rPr>
        <sz val="12"/>
        <rFont val="Times New Roman"/>
        <charset val="134"/>
      </rPr>
      <t>1</t>
    </r>
    <r>
      <rPr>
        <sz val="12"/>
        <rFont val="仿宋"/>
        <charset val="134"/>
      </rPr>
      <t>分；</t>
    </r>
  </si>
  <si>
    <r>
      <rPr>
        <sz val="12"/>
        <rFont val="Times New Roman"/>
        <charset val="134"/>
      </rPr>
      <t>“</t>
    </r>
    <r>
      <rPr>
        <sz val="12"/>
        <rFont val="仿宋"/>
        <charset val="134"/>
      </rPr>
      <t>三公经费</t>
    </r>
    <r>
      <rPr>
        <sz val="12"/>
        <rFont val="Times New Roman"/>
        <charset val="134"/>
      </rPr>
      <t>”</t>
    </r>
    <r>
      <rPr>
        <sz val="12"/>
        <rFont val="仿宋"/>
        <charset val="134"/>
      </rPr>
      <t>变动率</t>
    </r>
  </si>
  <si>
    <r>
      <rPr>
        <sz val="12"/>
        <rFont val="Times New Roman"/>
        <charset val="134"/>
      </rPr>
      <t xml:space="preserve">  </t>
    </r>
    <r>
      <rPr>
        <sz val="12"/>
        <rFont val="仿宋"/>
        <charset val="134"/>
      </rPr>
      <t>部门本年度</t>
    </r>
    <r>
      <rPr>
        <sz val="12"/>
        <rFont val="Times New Roman"/>
        <charset val="134"/>
      </rPr>
      <t>“</t>
    </r>
    <r>
      <rPr>
        <sz val="12"/>
        <rFont val="仿宋"/>
        <charset val="134"/>
      </rPr>
      <t>三公经费</t>
    </r>
    <r>
      <rPr>
        <sz val="12"/>
        <rFont val="Times New Roman"/>
        <charset val="134"/>
      </rPr>
      <t>”</t>
    </r>
    <r>
      <rPr>
        <sz val="12"/>
        <rFont val="仿宋"/>
        <charset val="134"/>
      </rPr>
      <t>预算数与上年度</t>
    </r>
    <r>
      <rPr>
        <sz val="12"/>
        <rFont val="Times New Roman"/>
        <charset val="134"/>
      </rPr>
      <t>“</t>
    </r>
    <r>
      <rPr>
        <sz val="12"/>
        <rFont val="仿宋"/>
        <charset val="134"/>
      </rPr>
      <t>三公经费</t>
    </r>
    <r>
      <rPr>
        <sz val="12"/>
        <rFont val="Times New Roman"/>
        <charset val="134"/>
      </rPr>
      <t>”</t>
    </r>
    <r>
      <rPr>
        <sz val="12"/>
        <rFont val="仿宋"/>
        <charset val="134"/>
      </rPr>
      <t>预算数的变动比率，用以反映和考核部门对控制重点行政成本的努力程度。</t>
    </r>
    <r>
      <rPr>
        <sz val="12"/>
        <rFont val="Times New Roman"/>
        <charset val="134"/>
      </rPr>
      <t xml:space="preserve">
  “</t>
    </r>
    <r>
      <rPr>
        <sz val="12"/>
        <rFont val="仿宋"/>
        <charset val="134"/>
      </rPr>
      <t>三公经费</t>
    </r>
    <r>
      <rPr>
        <sz val="12"/>
        <rFont val="Times New Roman"/>
        <charset val="134"/>
      </rPr>
      <t>”</t>
    </r>
    <r>
      <rPr>
        <sz val="12"/>
        <rFont val="仿宋"/>
        <charset val="134"/>
      </rPr>
      <t>变动率</t>
    </r>
    <r>
      <rPr>
        <sz val="12"/>
        <rFont val="Times New Roman"/>
        <charset val="134"/>
      </rPr>
      <t>=[</t>
    </r>
    <r>
      <rPr>
        <sz val="12"/>
        <rFont val="仿宋"/>
        <charset val="134"/>
      </rPr>
      <t>（本年度</t>
    </r>
    <r>
      <rPr>
        <sz val="12"/>
        <rFont val="Times New Roman"/>
        <charset val="134"/>
      </rPr>
      <t>“</t>
    </r>
    <r>
      <rPr>
        <sz val="12"/>
        <rFont val="仿宋"/>
        <charset val="134"/>
      </rPr>
      <t>三公经费</t>
    </r>
    <r>
      <rPr>
        <sz val="12"/>
        <rFont val="Times New Roman"/>
        <charset val="134"/>
      </rPr>
      <t>”</t>
    </r>
    <r>
      <rPr>
        <sz val="12"/>
        <rFont val="仿宋"/>
        <charset val="134"/>
      </rPr>
      <t>预算数</t>
    </r>
    <r>
      <rPr>
        <sz val="12"/>
        <rFont val="Times New Roman"/>
        <charset val="134"/>
      </rPr>
      <t>-</t>
    </r>
    <r>
      <rPr>
        <sz val="12"/>
        <rFont val="仿宋"/>
        <charset val="134"/>
      </rPr>
      <t>上年度</t>
    </r>
    <r>
      <rPr>
        <sz val="12"/>
        <rFont val="Times New Roman"/>
        <charset val="134"/>
      </rPr>
      <t>“</t>
    </r>
    <r>
      <rPr>
        <sz val="12"/>
        <rFont val="仿宋"/>
        <charset val="134"/>
      </rPr>
      <t>三公经费</t>
    </r>
    <r>
      <rPr>
        <sz val="12"/>
        <rFont val="Times New Roman"/>
        <charset val="134"/>
      </rPr>
      <t>”</t>
    </r>
    <r>
      <rPr>
        <sz val="12"/>
        <rFont val="仿宋"/>
        <charset val="134"/>
      </rPr>
      <t>预算数）</t>
    </r>
    <r>
      <rPr>
        <sz val="12"/>
        <rFont val="Times New Roman"/>
        <charset val="134"/>
      </rPr>
      <t>/</t>
    </r>
    <r>
      <rPr>
        <sz val="12"/>
        <rFont val="仿宋"/>
        <charset val="134"/>
      </rPr>
      <t>上年度</t>
    </r>
    <r>
      <rPr>
        <sz val="12"/>
        <rFont val="Times New Roman"/>
        <charset val="134"/>
      </rPr>
      <t>“</t>
    </r>
    <r>
      <rPr>
        <sz val="12"/>
        <rFont val="仿宋"/>
        <charset val="134"/>
      </rPr>
      <t>三公经费</t>
    </r>
    <r>
      <rPr>
        <sz val="12"/>
        <rFont val="Times New Roman"/>
        <charset val="134"/>
      </rPr>
      <t>”</t>
    </r>
    <r>
      <rPr>
        <sz val="12"/>
        <rFont val="仿宋"/>
        <charset val="134"/>
      </rPr>
      <t>预算数</t>
    </r>
    <r>
      <rPr>
        <sz val="12"/>
        <rFont val="Times New Roman"/>
        <charset val="134"/>
      </rPr>
      <t>]×100%</t>
    </r>
    <r>
      <rPr>
        <sz val="12"/>
        <rFont val="仿宋"/>
        <charset val="134"/>
      </rPr>
      <t>。</t>
    </r>
    <r>
      <rPr>
        <sz val="12"/>
        <rFont val="Times New Roman"/>
        <charset val="134"/>
      </rPr>
      <t xml:space="preserve">
  </t>
    </r>
    <r>
      <rPr>
        <sz val="12"/>
        <rFont val="仿宋"/>
        <charset val="134"/>
      </rPr>
      <t>三公经费：年度预算安排的因公出国（境）费、公务车辆购置及运行费和公务接待费。</t>
    </r>
  </si>
  <si>
    <r>
      <rPr>
        <sz val="12"/>
        <rFont val="Times New Roman"/>
        <charset val="134"/>
      </rPr>
      <t>“</t>
    </r>
    <r>
      <rPr>
        <sz val="12"/>
        <rFont val="仿宋"/>
        <charset val="134"/>
      </rPr>
      <t>三公经费</t>
    </r>
    <r>
      <rPr>
        <sz val="12"/>
        <rFont val="Times New Roman"/>
        <charset val="134"/>
      </rPr>
      <t>”</t>
    </r>
    <r>
      <rPr>
        <sz val="12"/>
        <rFont val="仿宋"/>
        <charset val="134"/>
      </rPr>
      <t>变动率</t>
    </r>
    <r>
      <rPr>
        <sz val="12"/>
        <rFont val="Times New Roman"/>
        <charset val="134"/>
      </rPr>
      <t>≤0</t>
    </r>
    <r>
      <rPr>
        <sz val="12"/>
        <rFont val="仿宋"/>
        <charset val="134"/>
      </rPr>
      <t>，得</t>
    </r>
    <r>
      <rPr>
        <sz val="12"/>
        <rFont val="Times New Roman"/>
        <charset val="134"/>
      </rPr>
      <t>1</t>
    </r>
    <r>
      <rPr>
        <sz val="12"/>
        <rFont val="仿宋"/>
        <charset val="134"/>
      </rPr>
      <t>分；</t>
    </r>
    <r>
      <rPr>
        <sz val="12"/>
        <rFont val="Times New Roman"/>
        <charset val="134"/>
      </rPr>
      <t xml:space="preserve">
</t>
    </r>
    <r>
      <rPr>
        <sz val="12"/>
        <rFont val="仿宋"/>
        <charset val="134"/>
      </rPr>
      <t>每超过一个百分点扣</t>
    </r>
    <r>
      <rPr>
        <sz val="12"/>
        <rFont val="Times New Roman"/>
        <charset val="134"/>
      </rPr>
      <t>0.5</t>
    </r>
    <r>
      <rPr>
        <sz val="12"/>
        <rFont val="仿宋"/>
        <charset val="134"/>
      </rPr>
      <t>分，扣完为止。</t>
    </r>
  </si>
  <si>
    <r>
      <rPr>
        <sz val="12"/>
        <rFont val="仿宋"/>
        <charset val="134"/>
      </rPr>
      <t>重点支出</t>
    </r>
    <r>
      <rPr>
        <sz val="12"/>
        <rFont val="Times New Roman"/>
        <charset val="134"/>
      </rPr>
      <t xml:space="preserve">
</t>
    </r>
    <r>
      <rPr>
        <sz val="12"/>
        <rFont val="仿宋"/>
        <charset val="134"/>
      </rPr>
      <t>安排率</t>
    </r>
  </si>
  <si>
    <r>
      <rPr>
        <sz val="12"/>
        <rFont val="Times New Roman"/>
        <charset val="134"/>
      </rPr>
      <t xml:space="preserve">  </t>
    </r>
    <r>
      <rPr>
        <sz val="12"/>
        <rFont val="仿宋"/>
        <charset val="134"/>
      </rPr>
      <t>部门本年度预算安排的重点预算支出与部门预算总支出的比率，用以反映和考核部门对履行主要职责或完成重点任务的保障程度。</t>
    </r>
    <r>
      <rPr>
        <sz val="12"/>
        <rFont val="Times New Roman"/>
        <charset val="134"/>
      </rPr>
      <t xml:space="preserve">
  </t>
    </r>
    <r>
      <rPr>
        <sz val="12"/>
        <rFont val="仿宋"/>
        <charset val="134"/>
      </rPr>
      <t>重点支出安排率</t>
    </r>
    <r>
      <rPr>
        <sz val="12"/>
        <rFont val="Times New Roman"/>
        <charset val="134"/>
      </rPr>
      <t>=</t>
    </r>
    <r>
      <rPr>
        <sz val="12"/>
        <rFont val="仿宋"/>
        <charset val="134"/>
      </rPr>
      <t>（重点预算支出</t>
    </r>
    <r>
      <rPr>
        <sz val="12"/>
        <rFont val="Times New Roman"/>
        <charset val="134"/>
      </rPr>
      <t>/</t>
    </r>
    <r>
      <rPr>
        <sz val="12"/>
        <rFont val="仿宋"/>
        <charset val="134"/>
      </rPr>
      <t>预算总支出）</t>
    </r>
    <r>
      <rPr>
        <sz val="12"/>
        <rFont val="Times New Roman"/>
        <charset val="134"/>
      </rPr>
      <t>×100%</t>
    </r>
    <r>
      <rPr>
        <sz val="12"/>
        <rFont val="仿宋"/>
        <charset val="134"/>
      </rPr>
      <t>。</t>
    </r>
    <r>
      <rPr>
        <sz val="12"/>
        <rFont val="Times New Roman"/>
        <charset val="134"/>
      </rPr>
      <t xml:space="preserve">
  </t>
    </r>
    <r>
      <rPr>
        <sz val="12"/>
        <rFont val="仿宋"/>
        <charset val="134"/>
      </rPr>
      <t>重点预算支出：部门年度预算安排的，与本部门履职和发展密切相关、具有明显社会和经济影响、党委政府关心或社会比较关注的预算支出总额。预算总支出：部门年度预算安排的预算支出总额。</t>
    </r>
  </si>
  <si>
    <r>
      <rPr>
        <sz val="12"/>
        <rFont val="仿宋"/>
        <charset val="134"/>
      </rPr>
      <t>重点支出安排率</t>
    </r>
    <r>
      <rPr>
        <sz val="12"/>
        <rFont val="Times New Roman"/>
        <charset val="134"/>
      </rPr>
      <t>≥90%</t>
    </r>
    <r>
      <rPr>
        <sz val="12"/>
        <rFont val="仿宋"/>
        <charset val="134"/>
      </rPr>
      <t>，得</t>
    </r>
    <r>
      <rPr>
        <sz val="12"/>
        <rFont val="Times New Roman"/>
        <charset val="134"/>
      </rPr>
      <t>1</t>
    </r>
    <r>
      <rPr>
        <sz val="12"/>
        <rFont val="仿宋"/>
        <charset val="134"/>
      </rPr>
      <t>分；</t>
    </r>
    <r>
      <rPr>
        <sz val="12"/>
        <rFont val="Times New Roman"/>
        <charset val="134"/>
      </rPr>
      <t xml:space="preserve">
80%</t>
    </r>
    <r>
      <rPr>
        <sz val="12"/>
        <rFont val="仿宋"/>
        <charset val="134"/>
      </rPr>
      <t>（含）</t>
    </r>
    <r>
      <rPr>
        <sz val="12"/>
        <rFont val="Times New Roman"/>
        <charset val="134"/>
      </rPr>
      <t>-90%</t>
    </r>
    <r>
      <rPr>
        <sz val="12"/>
        <rFont val="仿宋"/>
        <charset val="134"/>
      </rPr>
      <t>，得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80%</t>
    </r>
    <r>
      <rPr>
        <sz val="12"/>
        <rFont val="仿宋"/>
        <charset val="134"/>
      </rPr>
      <t>，得</t>
    </r>
    <r>
      <rPr>
        <sz val="12"/>
        <rFont val="Times New Roman"/>
        <charset val="134"/>
      </rPr>
      <t>0</t>
    </r>
    <r>
      <rPr>
        <sz val="12"/>
        <rFont val="仿宋"/>
        <charset val="134"/>
      </rPr>
      <t>分。</t>
    </r>
  </si>
  <si>
    <r>
      <rPr>
        <sz val="12"/>
        <rFont val="仿宋"/>
        <charset val="134"/>
      </rPr>
      <t>过</t>
    </r>
    <r>
      <rPr>
        <sz val="12"/>
        <rFont val="Times New Roman"/>
        <charset val="134"/>
      </rPr>
      <t xml:space="preserve">
</t>
    </r>
    <r>
      <rPr>
        <sz val="12"/>
        <rFont val="仿宋"/>
        <charset val="134"/>
      </rPr>
      <t>程（</t>
    </r>
    <r>
      <rPr>
        <sz val="12"/>
        <rFont val="Times New Roman"/>
        <charset val="134"/>
      </rPr>
      <t>30</t>
    </r>
    <r>
      <rPr>
        <sz val="12"/>
        <rFont val="仿宋"/>
        <charset val="134"/>
      </rPr>
      <t>分）</t>
    </r>
  </si>
  <si>
    <r>
      <rPr>
        <sz val="12"/>
        <rFont val="仿宋"/>
        <charset val="134"/>
      </rPr>
      <t>预算</t>
    </r>
    <r>
      <rPr>
        <sz val="12"/>
        <rFont val="Times New Roman"/>
        <charset val="134"/>
      </rPr>
      <t xml:space="preserve">
</t>
    </r>
    <r>
      <rPr>
        <sz val="12"/>
        <rFont val="仿宋"/>
        <charset val="134"/>
      </rPr>
      <t>执行</t>
    </r>
    <r>
      <rPr>
        <sz val="12"/>
        <rFont val="Times New Roman"/>
        <charset val="134"/>
      </rPr>
      <t>13</t>
    </r>
    <r>
      <rPr>
        <sz val="12"/>
        <rFont val="仿宋"/>
        <charset val="134"/>
      </rPr>
      <t>分</t>
    </r>
  </si>
  <si>
    <r>
      <rPr>
        <sz val="12"/>
        <rFont val="仿宋"/>
        <charset val="134"/>
      </rPr>
      <t>预算</t>
    </r>
    <r>
      <rPr>
        <sz val="12"/>
        <rFont val="Times New Roman"/>
        <charset val="134"/>
      </rPr>
      <t xml:space="preserve">
</t>
    </r>
    <r>
      <rPr>
        <sz val="12"/>
        <rFont val="仿宋"/>
        <charset val="134"/>
      </rPr>
      <t>执行率</t>
    </r>
  </si>
  <si>
    <r>
      <rPr>
        <sz val="12"/>
        <rFont val="Times New Roman"/>
        <charset val="134"/>
      </rPr>
      <t xml:space="preserve">  </t>
    </r>
    <r>
      <rPr>
        <sz val="12"/>
        <rFont val="仿宋"/>
        <charset val="134"/>
      </rPr>
      <t>部门本年度预算完成数与预算数的比率，用以反映和考核部门预算完成程度。</t>
    </r>
    <r>
      <rPr>
        <sz val="12"/>
        <rFont val="Times New Roman"/>
        <charset val="134"/>
      </rPr>
      <t xml:space="preserve">  </t>
    </r>
    <r>
      <rPr>
        <sz val="12"/>
        <rFont val="仿宋"/>
        <charset val="134"/>
      </rPr>
      <t>预算执行率</t>
    </r>
    <r>
      <rPr>
        <sz val="12"/>
        <rFont val="Times New Roman"/>
        <charset val="134"/>
      </rPr>
      <t>=</t>
    </r>
    <r>
      <rPr>
        <sz val="12"/>
        <rFont val="仿宋"/>
        <charset val="134"/>
      </rPr>
      <t>（预算执行数</t>
    </r>
    <r>
      <rPr>
        <sz val="12"/>
        <rFont val="Times New Roman"/>
        <charset val="134"/>
      </rPr>
      <t>/</t>
    </r>
    <r>
      <rPr>
        <sz val="12"/>
        <rFont val="仿宋"/>
        <charset val="134"/>
      </rPr>
      <t>预算数）</t>
    </r>
    <r>
      <rPr>
        <sz val="12"/>
        <rFont val="Times New Roman"/>
        <charset val="134"/>
      </rPr>
      <t>×100%</t>
    </r>
    <r>
      <rPr>
        <sz val="12"/>
        <rFont val="仿宋"/>
        <charset val="134"/>
      </rPr>
      <t>。</t>
    </r>
    <r>
      <rPr>
        <sz val="12"/>
        <rFont val="Times New Roman"/>
        <charset val="134"/>
      </rPr>
      <t xml:space="preserve">
</t>
    </r>
    <r>
      <rPr>
        <sz val="12"/>
        <rFont val="仿宋"/>
        <charset val="134"/>
      </rPr>
      <t>预算执行数：部门本年度实际完成的预算数。</t>
    </r>
    <r>
      <rPr>
        <sz val="12"/>
        <rFont val="Times New Roman"/>
        <charset val="134"/>
      </rPr>
      <t xml:space="preserve">
</t>
    </r>
    <r>
      <rPr>
        <sz val="12"/>
        <rFont val="仿宋"/>
        <charset val="134"/>
      </rPr>
      <t>预算数：财政部门批复的本年度部门预算数。</t>
    </r>
  </si>
  <si>
    <r>
      <rPr>
        <sz val="12"/>
        <rFont val="仿宋"/>
        <charset val="134"/>
      </rPr>
      <t>预算执行率得分</t>
    </r>
    <r>
      <rPr>
        <sz val="12"/>
        <rFont val="Times New Roman"/>
        <charset val="134"/>
      </rPr>
      <t>=</t>
    </r>
    <r>
      <rPr>
        <sz val="12"/>
        <rFont val="仿宋"/>
        <charset val="134"/>
      </rPr>
      <t>预算执行率</t>
    </r>
    <r>
      <rPr>
        <sz val="12"/>
        <rFont val="Times New Roman"/>
        <charset val="134"/>
      </rPr>
      <t>*3</t>
    </r>
    <r>
      <rPr>
        <sz val="12"/>
        <rFont val="仿宋"/>
        <charset val="134"/>
      </rPr>
      <t>，预算执行率</t>
    </r>
    <r>
      <rPr>
        <sz val="12"/>
        <rFont val="Times New Roman"/>
        <charset val="134"/>
      </rPr>
      <t>60%</t>
    </r>
    <r>
      <rPr>
        <sz val="12"/>
        <rFont val="仿宋"/>
        <charset val="134"/>
      </rPr>
      <t>以下不得分。</t>
    </r>
  </si>
  <si>
    <r>
      <t>预算执行率</t>
    </r>
    <r>
      <rPr>
        <sz val="12"/>
        <rFont val="Times New Roman"/>
        <charset val="134"/>
      </rPr>
      <t>=533.36/654.97=81.43%</t>
    </r>
    <r>
      <rPr>
        <sz val="12"/>
        <rFont val="仿宋"/>
        <charset val="134"/>
      </rPr>
      <t>，扣0.56分；</t>
    </r>
  </si>
  <si>
    <r>
      <rPr>
        <sz val="12"/>
        <rFont val="仿宋"/>
        <charset val="134"/>
      </rPr>
      <t>预算</t>
    </r>
    <r>
      <rPr>
        <sz val="12"/>
        <rFont val="Times New Roman"/>
        <charset val="134"/>
      </rPr>
      <t xml:space="preserve">
</t>
    </r>
    <r>
      <rPr>
        <sz val="12"/>
        <rFont val="仿宋"/>
        <charset val="134"/>
      </rPr>
      <t>调整率</t>
    </r>
  </si>
  <si>
    <r>
      <rPr>
        <sz val="12"/>
        <rFont val="Times New Roman"/>
        <charset val="134"/>
      </rPr>
      <t xml:space="preserve">  </t>
    </r>
    <r>
      <rPr>
        <sz val="12"/>
        <rFont val="仿宋"/>
        <charset val="134"/>
      </rPr>
      <t>部门本年度预算调整数与预算数的比率，用以反映和考核部门预算的调整程度。</t>
    </r>
    <r>
      <rPr>
        <sz val="12"/>
        <rFont val="Times New Roman"/>
        <charset val="134"/>
      </rPr>
      <t xml:space="preserve">
  </t>
    </r>
    <r>
      <rPr>
        <sz val="12"/>
        <rFont val="仿宋"/>
        <charset val="134"/>
      </rPr>
      <t>预算调整率</t>
    </r>
    <r>
      <rPr>
        <sz val="12"/>
        <rFont val="Times New Roman"/>
        <charset val="134"/>
      </rPr>
      <t>=</t>
    </r>
    <r>
      <rPr>
        <sz val="12"/>
        <rFont val="仿宋"/>
        <charset val="134"/>
      </rPr>
      <t>（预算调整数</t>
    </r>
    <r>
      <rPr>
        <sz val="12"/>
        <rFont val="Times New Roman"/>
        <charset val="134"/>
      </rPr>
      <t>/</t>
    </r>
    <r>
      <rPr>
        <sz val="12"/>
        <rFont val="仿宋"/>
        <charset val="134"/>
      </rPr>
      <t>预算数）</t>
    </r>
    <r>
      <rPr>
        <sz val="12"/>
        <rFont val="Times New Roman"/>
        <charset val="134"/>
      </rPr>
      <t>×100%</t>
    </r>
    <r>
      <rPr>
        <sz val="12"/>
        <rFont val="仿宋"/>
        <charset val="134"/>
      </rPr>
      <t>。</t>
    </r>
    <r>
      <rPr>
        <sz val="12"/>
        <rFont val="Times New Roman"/>
        <charset val="134"/>
      </rPr>
      <t xml:space="preserve">
  </t>
    </r>
    <r>
      <rPr>
        <sz val="12"/>
        <rFont val="仿宋"/>
        <charset val="134"/>
      </rPr>
      <t>预算调整数：部门在本年度内涉及预算的追加、追减或结构调整的资金总和（因落实国家政策、发生不可抗力、上级部门或本级党委政府临时交办而产生的调整除外）。</t>
    </r>
  </si>
  <si>
    <r>
      <rPr>
        <sz val="12"/>
        <rFont val="仿宋"/>
        <charset val="134"/>
      </rPr>
      <t>预算调整率</t>
    </r>
    <r>
      <rPr>
        <sz val="12"/>
        <rFont val="Times New Roman"/>
        <charset val="134"/>
      </rPr>
      <t>≤5%</t>
    </r>
    <r>
      <rPr>
        <sz val="12"/>
        <rFont val="仿宋"/>
        <charset val="134"/>
      </rPr>
      <t>，得</t>
    </r>
    <r>
      <rPr>
        <sz val="12"/>
        <rFont val="Times New Roman"/>
        <charset val="134"/>
      </rPr>
      <t>2</t>
    </r>
    <r>
      <rPr>
        <sz val="12"/>
        <rFont val="仿宋"/>
        <charset val="134"/>
      </rPr>
      <t>分；</t>
    </r>
    <r>
      <rPr>
        <sz val="12"/>
        <rFont val="Times New Roman"/>
        <charset val="134"/>
      </rPr>
      <t xml:space="preserve">
5%-10%</t>
    </r>
    <r>
      <rPr>
        <sz val="12"/>
        <rFont val="仿宋"/>
        <charset val="134"/>
      </rPr>
      <t>（含），得</t>
    </r>
    <r>
      <rPr>
        <sz val="12"/>
        <rFont val="Times New Roman"/>
        <charset val="134"/>
      </rPr>
      <t>1.5</t>
    </r>
    <r>
      <rPr>
        <sz val="12"/>
        <rFont val="仿宋"/>
        <charset val="134"/>
      </rPr>
      <t>分；</t>
    </r>
    <r>
      <rPr>
        <sz val="12"/>
        <rFont val="Times New Roman"/>
        <charset val="134"/>
      </rPr>
      <t xml:space="preserve">
10%-15%</t>
    </r>
    <r>
      <rPr>
        <sz val="12"/>
        <rFont val="仿宋"/>
        <charset val="134"/>
      </rPr>
      <t>（含），得</t>
    </r>
    <r>
      <rPr>
        <sz val="12"/>
        <rFont val="Times New Roman"/>
        <charset val="134"/>
      </rPr>
      <t>1</t>
    </r>
    <r>
      <rPr>
        <sz val="12"/>
        <rFont val="仿宋"/>
        <charset val="134"/>
      </rPr>
      <t>分；</t>
    </r>
    <r>
      <rPr>
        <sz val="12"/>
        <rFont val="Times New Roman"/>
        <charset val="134"/>
      </rPr>
      <t xml:space="preserve">
15%-20%</t>
    </r>
    <r>
      <rPr>
        <sz val="12"/>
        <rFont val="仿宋"/>
        <charset val="134"/>
      </rPr>
      <t>（含），得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20%</t>
    </r>
    <r>
      <rPr>
        <sz val="12"/>
        <rFont val="仿宋"/>
        <charset val="134"/>
      </rPr>
      <t>，得</t>
    </r>
    <r>
      <rPr>
        <sz val="12"/>
        <rFont val="Times New Roman"/>
        <charset val="134"/>
      </rPr>
      <t>0</t>
    </r>
    <r>
      <rPr>
        <sz val="12"/>
        <rFont val="仿宋"/>
        <charset val="134"/>
      </rPr>
      <t>分。</t>
    </r>
  </si>
  <si>
    <t>预算调整额215.04万元，剔除自学生伙食费开支48.02万元及因绩效工资发放时间调整差异21万后，调整额146.02万元，调整率33.20%，扣2分；</t>
  </si>
  <si>
    <r>
      <rPr>
        <sz val="12"/>
        <rFont val="仿宋"/>
        <charset val="134"/>
      </rPr>
      <t>支付</t>
    </r>
    <r>
      <rPr>
        <sz val="12"/>
        <rFont val="Times New Roman"/>
        <charset val="134"/>
      </rPr>
      <t xml:space="preserve">
</t>
    </r>
    <r>
      <rPr>
        <sz val="12"/>
        <rFont val="仿宋"/>
        <charset val="134"/>
      </rPr>
      <t>进度率</t>
    </r>
  </si>
  <si>
    <r>
      <rPr>
        <sz val="12"/>
        <rFont val="Times New Roman"/>
        <charset val="134"/>
      </rPr>
      <t xml:space="preserve">  </t>
    </r>
    <r>
      <rPr>
        <sz val="12"/>
        <rFont val="仿宋"/>
        <charset val="134"/>
      </rPr>
      <t>部门实际支付进度与既定支付进度的比率，用以反映和考核部门预算执行的及时性和均衡性程度。</t>
    </r>
    <r>
      <rPr>
        <sz val="12"/>
        <rFont val="Times New Roman"/>
        <charset val="134"/>
      </rPr>
      <t xml:space="preserve">
  </t>
    </r>
    <r>
      <rPr>
        <sz val="12"/>
        <rFont val="仿宋"/>
        <charset val="134"/>
      </rPr>
      <t>支付进度率</t>
    </r>
    <r>
      <rPr>
        <sz val="12"/>
        <rFont val="Times New Roman"/>
        <charset val="134"/>
      </rPr>
      <t>=</t>
    </r>
    <r>
      <rPr>
        <sz val="12"/>
        <rFont val="仿宋"/>
        <charset val="134"/>
      </rPr>
      <t>（实际支付进度</t>
    </r>
    <r>
      <rPr>
        <sz val="12"/>
        <rFont val="Times New Roman"/>
        <charset val="134"/>
      </rPr>
      <t>/</t>
    </r>
    <r>
      <rPr>
        <sz val="12"/>
        <rFont val="仿宋"/>
        <charset val="134"/>
      </rPr>
      <t>既定支付进度）</t>
    </r>
    <r>
      <rPr>
        <sz val="12"/>
        <rFont val="Times New Roman"/>
        <charset val="134"/>
      </rPr>
      <t>×100%</t>
    </r>
    <r>
      <rPr>
        <sz val="12"/>
        <rFont val="仿宋"/>
        <charset val="134"/>
      </rPr>
      <t>。</t>
    </r>
    <r>
      <rPr>
        <sz val="12"/>
        <rFont val="Times New Roman"/>
        <charset val="134"/>
      </rPr>
      <t xml:space="preserve">
  </t>
    </r>
    <r>
      <rPr>
        <sz val="12"/>
        <rFont val="仿宋"/>
        <charset val="134"/>
      </rPr>
      <t>实际支付进度：部门在某一时点的支出预算执行总数与年度支出预算数的比率。</t>
    </r>
    <r>
      <rPr>
        <sz val="12"/>
        <rFont val="Times New Roman"/>
        <charset val="134"/>
      </rPr>
      <t xml:space="preserve">
  </t>
    </r>
    <r>
      <rPr>
        <sz val="12"/>
        <rFont val="仿宋"/>
        <charset val="134"/>
      </rPr>
      <t>既定支付进度：参照市本级一般公共预算整体执行率（本级预算单位平均支付进度水平）确定的，在某一时点应达到的支付进度（比率）。</t>
    </r>
  </si>
  <si>
    <r>
      <rPr>
        <sz val="12"/>
        <rFont val="仿宋"/>
        <charset val="134"/>
      </rPr>
      <t>支付进度率</t>
    </r>
    <r>
      <rPr>
        <sz val="12"/>
        <rFont val="Times New Roman"/>
        <charset val="134"/>
      </rPr>
      <t>≥100%</t>
    </r>
    <r>
      <rPr>
        <sz val="12"/>
        <rFont val="仿宋"/>
        <charset val="134"/>
      </rPr>
      <t>，得</t>
    </r>
    <r>
      <rPr>
        <sz val="12"/>
        <rFont val="Times New Roman"/>
        <charset val="134"/>
      </rPr>
      <t>1</t>
    </r>
    <r>
      <rPr>
        <sz val="12"/>
        <rFont val="仿宋"/>
        <charset val="134"/>
      </rPr>
      <t>分；</t>
    </r>
    <r>
      <rPr>
        <sz val="12"/>
        <rFont val="Times New Roman"/>
        <charset val="134"/>
      </rPr>
      <t xml:space="preserve">
90%</t>
    </r>
    <r>
      <rPr>
        <sz val="12"/>
        <rFont val="仿宋"/>
        <charset val="134"/>
      </rPr>
      <t>（含）</t>
    </r>
    <r>
      <rPr>
        <sz val="12"/>
        <rFont val="Times New Roman"/>
        <charset val="134"/>
      </rPr>
      <t>-100%</t>
    </r>
    <r>
      <rPr>
        <sz val="12"/>
        <rFont val="仿宋"/>
        <charset val="134"/>
      </rPr>
      <t>，得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90%</t>
    </r>
    <r>
      <rPr>
        <sz val="12"/>
        <rFont val="仿宋"/>
        <charset val="134"/>
      </rPr>
      <t>，得</t>
    </r>
    <r>
      <rPr>
        <sz val="12"/>
        <rFont val="Times New Roman"/>
        <charset val="134"/>
      </rPr>
      <t>0</t>
    </r>
    <r>
      <rPr>
        <sz val="12"/>
        <rFont val="仿宋"/>
        <charset val="134"/>
      </rPr>
      <t>分。</t>
    </r>
  </si>
  <si>
    <r>
      <rPr>
        <sz val="12"/>
        <rFont val="仿宋"/>
        <charset val="134"/>
      </rPr>
      <t>结转</t>
    </r>
    <r>
      <rPr>
        <sz val="12"/>
        <rFont val="Times New Roman"/>
        <charset val="134"/>
      </rPr>
      <t xml:space="preserve">
</t>
    </r>
    <r>
      <rPr>
        <sz val="12"/>
        <rFont val="仿宋"/>
        <charset val="134"/>
      </rPr>
      <t>结余率</t>
    </r>
  </si>
  <si>
    <r>
      <rPr>
        <sz val="12"/>
        <rFont val="仿宋"/>
        <charset val="134"/>
      </rPr>
      <t>部门本年度结转结余总额与支出预算数的比率，用以反映和考核部门对本年度结转结余资金的实际控制程度。</t>
    </r>
    <r>
      <rPr>
        <sz val="12"/>
        <rFont val="Times New Roman"/>
        <charset val="134"/>
      </rPr>
      <t xml:space="preserve">
</t>
    </r>
    <r>
      <rPr>
        <sz val="12"/>
        <rFont val="仿宋"/>
        <charset val="134"/>
      </rPr>
      <t>结转结余率</t>
    </r>
    <r>
      <rPr>
        <sz val="12"/>
        <rFont val="Times New Roman"/>
        <charset val="134"/>
      </rPr>
      <t>=</t>
    </r>
    <r>
      <rPr>
        <sz val="12"/>
        <rFont val="仿宋"/>
        <charset val="134"/>
      </rPr>
      <t>结转结余总额</t>
    </r>
    <r>
      <rPr>
        <sz val="12"/>
        <rFont val="Times New Roman"/>
        <charset val="134"/>
      </rPr>
      <t>/</t>
    </r>
    <r>
      <rPr>
        <sz val="12"/>
        <rFont val="仿宋"/>
        <charset val="134"/>
      </rPr>
      <t>支出预算数</t>
    </r>
    <r>
      <rPr>
        <sz val="12"/>
        <rFont val="Times New Roman"/>
        <charset val="134"/>
      </rPr>
      <t>×100%</t>
    </r>
    <r>
      <rPr>
        <sz val="12"/>
        <rFont val="仿宋"/>
        <charset val="134"/>
      </rPr>
      <t>。</t>
    </r>
    <r>
      <rPr>
        <sz val="12"/>
        <rFont val="Times New Roman"/>
        <charset val="134"/>
      </rPr>
      <t xml:space="preserve">
</t>
    </r>
    <r>
      <rPr>
        <sz val="12"/>
        <rFont val="仿宋"/>
        <charset val="134"/>
      </rPr>
      <t>结转结余总额：部门本年度的结转资金与结余资金之和（以决算数为准）。</t>
    </r>
  </si>
  <si>
    <r>
      <rPr>
        <sz val="12"/>
        <rFont val="仿宋"/>
        <charset val="134"/>
      </rPr>
      <t>结转结余率</t>
    </r>
    <r>
      <rPr>
        <sz val="12"/>
        <rFont val="Times New Roman"/>
        <charset val="134"/>
      </rPr>
      <t>≤5%</t>
    </r>
    <r>
      <rPr>
        <sz val="12"/>
        <rFont val="仿宋"/>
        <charset val="134"/>
      </rPr>
      <t>，得</t>
    </r>
    <r>
      <rPr>
        <sz val="12"/>
        <rFont val="Times New Roman"/>
        <charset val="134"/>
      </rPr>
      <t>1</t>
    </r>
    <r>
      <rPr>
        <sz val="12"/>
        <rFont val="仿宋"/>
        <charset val="134"/>
      </rPr>
      <t>分；</t>
    </r>
    <r>
      <rPr>
        <sz val="12"/>
        <rFont val="Times New Roman"/>
        <charset val="134"/>
      </rPr>
      <t xml:space="preserve">
5%-10%</t>
    </r>
    <r>
      <rPr>
        <sz val="12"/>
        <rFont val="仿宋"/>
        <charset val="134"/>
      </rPr>
      <t>（含），得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10%</t>
    </r>
    <r>
      <rPr>
        <sz val="12"/>
        <rFont val="仿宋"/>
        <charset val="134"/>
      </rPr>
      <t>，得</t>
    </r>
    <r>
      <rPr>
        <sz val="12"/>
        <rFont val="Times New Roman"/>
        <charset val="134"/>
      </rPr>
      <t>0</t>
    </r>
    <r>
      <rPr>
        <sz val="12"/>
        <rFont val="仿宋"/>
        <charset val="134"/>
      </rPr>
      <t>分。</t>
    </r>
  </si>
  <si>
    <r>
      <rPr>
        <sz val="12"/>
        <rFont val="仿宋"/>
        <charset val="134"/>
      </rPr>
      <t>结转结余率</t>
    </r>
    <r>
      <rPr>
        <sz val="12"/>
        <rFont val="Times New Roman"/>
        <charset val="134"/>
      </rPr>
      <t>=121.61/439.84=27.65%</t>
    </r>
    <r>
      <rPr>
        <sz val="12"/>
        <rFont val="仿宋"/>
        <charset val="134"/>
      </rPr>
      <t>，扣</t>
    </r>
    <r>
      <rPr>
        <sz val="12"/>
        <rFont val="Times New Roman"/>
        <charset val="134"/>
      </rPr>
      <t>1</t>
    </r>
    <r>
      <rPr>
        <sz val="12"/>
        <rFont val="仿宋"/>
        <charset val="134"/>
      </rPr>
      <t>分；</t>
    </r>
  </si>
  <si>
    <r>
      <rPr>
        <sz val="12"/>
        <rFont val="仿宋"/>
        <charset val="134"/>
      </rPr>
      <t>预算执行</t>
    </r>
    <r>
      <rPr>
        <sz val="12"/>
        <rFont val="Times New Roman"/>
        <charset val="134"/>
      </rPr>
      <t>13</t>
    </r>
    <r>
      <rPr>
        <sz val="12"/>
        <rFont val="仿宋"/>
        <charset val="134"/>
      </rPr>
      <t>分</t>
    </r>
  </si>
  <si>
    <r>
      <rPr>
        <sz val="12"/>
        <rFont val="仿宋"/>
        <charset val="134"/>
      </rPr>
      <t>结转结余</t>
    </r>
    <r>
      <rPr>
        <sz val="12"/>
        <rFont val="Times New Roman"/>
        <charset val="134"/>
      </rPr>
      <t xml:space="preserve">
</t>
    </r>
    <r>
      <rPr>
        <sz val="12"/>
        <rFont val="仿宋"/>
        <charset val="134"/>
      </rPr>
      <t>变动率</t>
    </r>
  </si>
  <si>
    <r>
      <rPr>
        <sz val="12"/>
        <rFont val="Times New Roman"/>
        <charset val="134"/>
      </rPr>
      <t xml:space="preserve">  </t>
    </r>
    <r>
      <rPr>
        <sz val="12"/>
        <rFont val="仿宋"/>
        <charset val="134"/>
      </rPr>
      <t>部门本年度结转结余资金总额与上年度结转结余资金总额的变动比率，用以反映和考核部门对控制结转结余资金的努力程度。</t>
    </r>
    <r>
      <rPr>
        <sz val="12"/>
        <rFont val="Times New Roman"/>
        <charset val="134"/>
      </rPr>
      <t xml:space="preserve">
  </t>
    </r>
    <r>
      <rPr>
        <sz val="12"/>
        <rFont val="仿宋"/>
        <charset val="134"/>
      </rPr>
      <t>结转结余变动率</t>
    </r>
    <r>
      <rPr>
        <sz val="12"/>
        <rFont val="Times New Roman"/>
        <charset val="134"/>
      </rPr>
      <t>=[</t>
    </r>
    <r>
      <rPr>
        <sz val="12"/>
        <rFont val="仿宋"/>
        <charset val="134"/>
      </rPr>
      <t>（本年度累计结转结余资金总额</t>
    </r>
    <r>
      <rPr>
        <sz val="12"/>
        <rFont val="Times New Roman"/>
        <charset val="134"/>
      </rPr>
      <t>-</t>
    </r>
    <r>
      <rPr>
        <sz val="12"/>
        <rFont val="仿宋"/>
        <charset val="134"/>
      </rPr>
      <t>上年度累计结转结余资金总额）</t>
    </r>
    <r>
      <rPr>
        <sz val="12"/>
        <rFont val="Times New Roman"/>
        <charset val="134"/>
      </rPr>
      <t>/</t>
    </r>
    <r>
      <rPr>
        <sz val="12"/>
        <rFont val="仿宋"/>
        <charset val="134"/>
      </rPr>
      <t>上年度累计结转结余资金总额</t>
    </r>
    <r>
      <rPr>
        <sz val="12"/>
        <rFont val="Times New Roman"/>
        <charset val="134"/>
      </rPr>
      <t>]×100%</t>
    </r>
    <r>
      <rPr>
        <sz val="12"/>
        <rFont val="仿宋"/>
        <charset val="134"/>
      </rPr>
      <t>。</t>
    </r>
  </si>
  <si>
    <r>
      <rPr>
        <sz val="12"/>
        <rFont val="仿宋"/>
        <charset val="134"/>
      </rPr>
      <t>结转结余变动率</t>
    </r>
    <r>
      <rPr>
        <sz val="12"/>
        <rFont val="Times New Roman"/>
        <charset val="134"/>
      </rPr>
      <t>≤0</t>
    </r>
    <r>
      <rPr>
        <sz val="12"/>
        <rFont val="仿宋"/>
        <charset val="134"/>
      </rPr>
      <t>，得</t>
    </r>
    <r>
      <rPr>
        <sz val="12"/>
        <rFont val="Times New Roman"/>
        <charset val="134"/>
      </rPr>
      <t>1</t>
    </r>
    <r>
      <rPr>
        <sz val="12"/>
        <rFont val="仿宋"/>
        <charset val="134"/>
      </rPr>
      <t>分；</t>
    </r>
    <r>
      <rPr>
        <sz val="12"/>
        <rFont val="Times New Roman"/>
        <charset val="134"/>
      </rPr>
      <t xml:space="preserve">
0-5%</t>
    </r>
    <r>
      <rPr>
        <sz val="12"/>
        <rFont val="仿宋"/>
        <charset val="134"/>
      </rPr>
      <t>（含），得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5%</t>
    </r>
    <r>
      <rPr>
        <sz val="12"/>
        <rFont val="仿宋"/>
        <charset val="134"/>
      </rPr>
      <t>，得</t>
    </r>
    <r>
      <rPr>
        <sz val="12"/>
        <rFont val="Times New Roman"/>
        <charset val="134"/>
      </rPr>
      <t>0</t>
    </r>
    <r>
      <rPr>
        <sz val="12"/>
        <rFont val="仿宋"/>
        <charset val="134"/>
      </rPr>
      <t>分。</t>
    </r>
  </si>
  <si>
    <r>
      <rPr>
        <sz val="12"/>
        <rFont val="仿宋"/>
        <charset val="134"/>
      </rPr>
      <t>结转结余变动率</t>
    </r>
    <r>
      <rPr>
        <sz val="12"/>
        <rFont val="Times New Roman"/>
        <charset val="134"/>
      </rPr>
      <t>=</t>
    </r>
    <r>
      <rPr>
        <sz val="12"/>
        <rFont val="仿宋"/>
        <charset val="134"/>
      </rPr>
      <t>（</t>
    </r>
    <r>
      <rPr>
        <sz val="12"/>
        <rFont val="Times New Roman"/>
        <charset val="134"/>
      </rPr>
      <t>121.61-0.09</t>
    </r>
    <r>
      <rPr>
        <sz val="12"/>
        <rFont val="仿宋"/>
        <charset val="134"/>
      </rPr>
      <t>）</t>
    </r>
    <r>
      <rPr>
        <sz val="12"/>
        <rFont val="Times New Roman"/>
        <charset val="134"/>
      </rPr>
      <t>/0.09=1350.22%</t>
    </r>
    <r>
      <rPr>
        <sz val="12"/>
        <rFont val="仿宋"/>
        <charset val="134"/>
      </rPr>
      <t>，扣</t>
    </r>
    <r>
      <rPr>
        <sz val="12"/>
        <rFont val="Times New Roman"/>
        <charset val="134"/>
      </rPr>
      <t>1</t>
    </r>
    <r>
      <rPr>
        <sz val="12"/>
        <rFont val="仿宋"/>
        <charset val="134"/>
      </rPr>
      <t>分；</t>
    </r>
  </si>
  <si>
    <r>
      <rPr>
        <sz val="12"/>
        <rFont val="仿宋"/>
        <charset val="134"/>
      </rPr>
      <t>公用经费</t>
    </r>
    <r>
      <rPr>
        <sz val="12"/>
        <rFont val="Times New Roman"/>
        <charset val="134"/>
      </rPr>
      <t xml:space="preserve">
</t>
    </r>
    <r>
      <rPr>
        <sz val="12"/>
        <rFont val="仿宋"/>
        <charset val="134"/>
      </rPr>
      <t>控制率</t>
    </r>
  </si>
  <si>
    <r>
      <rPr>
        <sz val="12"/>
        <rFont val="Times New Roman"/>
        <charset val="134"/>
      </rPr>
      <t xml:space="preserve">  </t>
    </r>
    <r>
      <rPr>
        <sz val="12"/>
        <rFont val="仿宋"/>
        <charset val="134"/>
      </rPr>
      <t>部门本年度实际支出的公用经费总额与预算安排的公用经费总额的比率，用以反映和考核部门对机构运转成本的实际控制程度。</t>
    </r>
    <r>
      <rPr>
        <sz val="12"/>
        <rFont val="Times New Roman"/>
        <charset val="134"/>
      </rPr>
      <t xml:space="preserve">
  </t>
    </r>
    <r>
      <rPr>
        <sz val="12"/>
        <rFont val="仿宋"/>
        <charset val="134"/>
      </rPr>
      <t>公用经费控制率</t>
    </r>
    <r>
      <rPr>
        <sz val="12"/>
        <rFont val="Times New Roman"/>
        <charset val="134"/>
      </rPr>
      <t>=</t>
    </r>
    <r>
      <rPr>
        <sz val="12"/>
        <rFont val="仿宋"/>
        <charset val="134"/>
      </rPr>
      <t>（实际支出公用经费总额</t>
    </r>
    <r>
      <rPr>
        <sz val="12"/>
        <rFont val="Times New Roman"/>
        <charset val="134"/>
      </rPr>
      <t>/</t>
    </r>
    <r>
      <rPr>
        <sz val="12"/>
        <rFont val="仿宋"/>
        <charset val="134"/>
      </rPr>
      <t>预算安排公用经费总额）</t>
    </r>
    <r>
      <rPr>
        <sz val="12"/>
        <rFont val="Times New Roman"/>
        <charset val="134"/>
      </rPr>
      <t>×100%</t>
    </r>
    <r>
      <rPr>
        <sz val="12"/>
        <rFont val="仿宋"/>
        <charset val="134"/>
      </rPr>
      <t>。</t>
    </r>
  </si>
  <si>
    <r>
      <rPr>
        <sz val="12"/>
        <rFont val="仿宋"/>
        <charset val="134"/>
      </rPr>
      <t>公用经费控制率</t>
    </r>
    <r>
      <rPr>
        <sz val="12"/>
        <rFont val="Times New Roman"/>
        <charset val="134"/>
      </rPr>
      <t>≤100%</t>
    </r>
    <r>
      <rPr>
        <sz val="12"/>
        <rFont val="仿宋"/>
        <charset val="134"/>
      </rPr>
      <t>，得</t>
    </r>
    <r>
      <rPr>
        <sz val="12"/>
        <rFont val="Times New Roman"/>
        <charset val="134"/>
      </rPr>
      <t>2</t>
    </r>
    <r>
      <rPr>
        <sz val="12"/>
        <rFont val="仿宋"/>
        <charset val="134"/>
      </rPr>
      <t>分；</t>
    </r>
    <r>
      <rPr>
        <sz val="12"/>
        <rFont val="Times New Roman"/>
        <charset val="134"/>
      </rPr>
      <t xml:space="preserve">
100%-105%</t>
    </r>
    <r>
      <rPr>
        <sz val="12"/>
        <rFont val="仿宋"/>
        <charset val="134"/>
      </rPr>
      <t>（含），得</t>
    </r>
    <r>
      <rPr>
        <sz val="12"/>
        <rFont val="Times New Roman"/>
        <charset val="134"/>
      </rPr>
      <t>1</t>
    </r>
    <r>
      <rPr>
        <sz val="12"/>
        <rFont val="仿宋"/>
        <charset val="134"/>
      </rPr>
      <t>分；</t>
    </r>
    <r>
      <rPr>
        <sz val="12"/>
        <rFont val="Times New Roman"/>
        <charset val="134"/>
      </rPr>
      <t xml:space="preserve">
105%-110%</t>
    </r>
    <r>
      <rPr>
        <sz val="12"/>
        <rFont val="仿宋"/>
        <charset val="134"/>
      </rPr>
      <t>（含），得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110%</t>
    </r>
    <r>
      <rPr>
        <sz val="12"/>
        <rFont val="仿宋"/>
        <charset val="134"/>
      </rPr>
      <t>，得</t>
    </r>
    <r>
      <rPr>
        <sz val="12"/>
        <rFont val="Times New Roman"/>
        <charset val="134"/>
      </rPr>
      <t>0</t>
    </r>
    <r>
      <rPr>
        <sz val="12"/>
        <rFont val="仿宋"/>
        <charset val="134"/>
      </rPr>
      <t>分。</t>
    </r>
  </si>
  <si>
    <r>
      <rPr>
        <sz val="12"/>
        <rFont val="仿宋"/>
        <charset val="134"/>
      </rPr>
      <t>公用经费控制率</t>
    </r>
    <r>
      <rPr>
        <sz val="12"/>
        <rFont val="Times New Roman"/>
        <charset val="134"/>
      </rPr>
      <t>=26.97/22.4=120.04%</t>
    </r>
    <r>
      <rPr>
        <sz val="12"/>
        <rFont val="仿宋"/>
        <charset val="134"/>
      </rPr>
      <t>，扣</t>
    </r>
    <r>
      <rPr>
        <sz val="12"/>
        <rFont val="Times New Roman"/>
        <charset val="134"/>
      </rPr>
      <t>2</t>
    </r>
    <r>
      <rPr>
        <sz val="12"/>
        <rFont val="仿宋"/>
        <charset val="134"/>
      </rPr>
      <t>分；</t>
    </r>
  </si>
  <si>
    <r>
      <rPr>
        <sz val="12"/>
        <rFont val="Times New Roman"/>
        <charset val="134"/>
      </rPr>
      <t>“</t>
    </r>
    <r>
      <rPr>
        <sz val="12"/>
        <rFont val="仿宋"/>
        <charset val="134"/>
      </rPr>
      <t>三公经费</t>
    </r>
    <r>
      <rPr>
        <sz val="12"/>
        <rFont val="Times New Roman"/>
        <charset val="134"/>
      </rPr>
      <t>”</t>
    </r>
    <r>
      <rPr>
        <sz val="12"/>
        <rFont val="仿宋"/>
        <charset val="134"/>
      </rPr>
      <t>控制率</t>
    </r>
  </si>
  <si>
    <r>
      <rPr>
        <sz val="12"/>
        <rFont val="Times New Roman"/>
        <charset val="134"/>
      </rPr>
      <t xml:space="preserve">  </t>
    </r>
    <r>
      <rPr>
        <sz val="12"/>
        <rFont val="仿宋"/>
        <charset val="134"/>
      </rPr>
      <t>部门本年度</t>
    </r>
    <r>
      <rPr>
        <sz val="12"/>
        <rFont val="Times New Roman"/>
        <charset val="134"/>
      </rPr>
      <t>“</t>
    </r>
    <r>
      <rPr>
        <sz val="12"/>
        <rFont val="仿宋"/>
        <charset val="134"/>
      </rPr>
      <t>三公经费</t>
    </r>
    <r>
      <rPr>
        <sz val="12"/>
        <rFont val="Times New Roman"/>
        <charset val="134"/>
      </rPr>
      <t>”</t>
    </r>
    <r>
      <rPr>
        <sz val="12"/>
        <rFont val="仿宋"/>
        <charset val="134"/>
      </rPr>
      <t>实际支出数与预算安排数的比率，用以反映和考核部门对</t>
    </r>
    <r>
      <rPr>
        <sz val="12"/>
        <rFont val="Times New Roman"/>
        <charset val="134"/>
      </rPr>
      <t>“</t>
    </r>
    <r>
      <rPr>
        <sz val="12"/>
        <rFont val="仿宋"/>
        <charset val="134"/>
      </rPr>
      <t>三公经费</t>
    </r>
    <r>
      <rPr>
        <sz val="12"/>
        <rFont val="Times New Roman"/>
        <charset val="134"/>
      </rPr>
      <t>”</t>
    </r>
    <r>
      <rPr>
        <sz val="12"/>
        <rFont val="仿宋"/>
        <charset val="134"/>
      </rPr>
      <t>的实际控制程度。</t>
    </r>
    <r>
      <rPr>
        <sz val="12"/>
        <rFont val="Times New Roman"/>
        <charset val="134"/>
      </rPr>
      <t xml:space="preserve">
  “</t>
    </r>
    <r>
      <rPr>
        <sz val="12"/>
        <rFont val="仿宋"/>
        <charset val="134"/>
      </rPr>
      <t>三公经费</t>
    </r>
    <r>
      <rPr>
        <sz val="12"/>
        <rFont val="Times New Roman"/>
        <charset val="134"/>
      </rPr>
      <t>”</t>
    </r>
    <r>
      <rPr>
        <sz val="12"/>
        <rFont val="仿宋"/>
        <charset val="134"/>
      </rPr>
      <t>控制率</t>
    </r>
    <r>
      <rPr>
        <sz val="12"/>
        <rFont val="Times New Roman"/>
        <charset val="134"/>
      </rPr>
      <t>=</t>
    </r>
    <r>
      <rPr>
        <sz val="12"/>
        <rFont val="仿宋"/>
        <charset val="134"/>
      </rPr>
      <t>（</t>
    </r>
    <r>
      <rPr>
        <sz val="12"/>
        <rFont val="Times New Roman"/>
        <charset val="134"/>
      </rPr>
      <t>“</t>
    </r>
    <r>
      <rPr>
        <sz val="12"/>
        <rFont val="仿宋"/>
        <charset val="134"/>
      </rPr>
      <t>三公经费</t>
    </r>
    <r>
      <rPr>
        <sz val="12"/>
        <rFont val="Times New Roman"/>
        <charset val="134"/>
      </rPr>
      <t>”</t>
    </r>
    <r>
      <rPr>
        <sz val="12"/>
        <rFont val="仿宋"/>
        <charset val="134"/>
      </rPr>
      <t>实际支出数</t>
    </r>
    <r>
      <rPr>
        <sz val="12"/>
        <rFont val="Times New Roman"/>
        <charset val="134"/>
      </rPr>
      <t>/“</t>
    </r>
    <r>
      <rPr>
        <sz val="12"/>
        <rFont val="仿宋"/>
        <charset val="134"/>
      </rPr>
      <t>三公经费</t>
    </r>
    <r>
      <rPr>
        <sz val="12"/>
        <rFont val="Times New Roman"/>
        <charset val="134"/>
      </rPr>
      <t>”</t>
    </r>
    <r>
      <rPr>
        <sz val="12"/>
        <rFont val="仿宋"/>
        <charset val="134"/>
      </rPr>
      <t>预算安排数）</t>
    </r>
    <r>
      <rPr>
        <sz val="12"/>
        <rFont val="Times New Roman"/>
        <charset val="134"/>
      </rPr>
      <t>×100%</t>
    </r>
    <r>
      <rPr>
        <sz val="12"/>
        <rFont val="仿宋"/>
        <charset val="134"/>
      </rPr>
      <t>。</t>
    </r>
  </si>
  <si>
    <r>
      <rPr>
        <sz val="12"/>
        <rFont val="Times New Roman"/>
        <charset val="134"/>
      </rPr>
      <t>“</t>
    </r>
    <r>
      <rPr>
        <sz val="12"/>
        <rFont val="仿宋"/>
        <charset val="134"/>
      </rPr>
      <t>三公经费</t>
    </r>
    <r>
      <rPr>
        <sz val="12"/>
        <rFont val="Times New Roman"/>
        <charset val="134"/>
      </rPr>
      <t>”</t>
    </r>
    <r>
      <rPr>
        <sz val="12"/>
        <rFont val="仿宋"/>
        <charset val="134"/>
      </rPr>
      <t>控制率</t>
    </r>
    <r>
      <rPr>
        <sz val="12"/>
        <rFont val="Times New Roman"/>
        <charset val="134"/>
      </rPr>
      <t>≤100%</t>
    </r>
    <r>
      <rPr>
        <sz val="12"/>
        <rFont val="仿宋"/>
        <charset val="134"/>
      </rPr>
      <t>，得</t>
    </r>
    <r>
      <rPr>
        <sz val="12"/>
        <rFont val="Times New Roman"/>
        <charset val="134"/>
      </rPr>
      <t>1</t>
    </r>
    <r>
      <rPr>
        <sz val="12"/>
        <rFont val="仿宋"/>
        <charset val="134"/>
      </rPr>
      <t>分；</t>
    </r>
    <r>
      <rPr>
        <sz val="12"/>
        <rFont val="Times New Roman"/>
        <charset val="134"/>
      </rPr>
      <t xml:space="preserve">
100%-105%</t>
    </r>
    <r>
      <rPr>
        <sz val="12"/>
        <rFont val="仿宋"/>
        <charset val="134"/>
      </rPr>
      <t>（含），得</t>
    </r>
    <r>
      <rPr>
        <sz val="12"/>
        <rFont val="Times New Roman"/>
        <charset val="134"/>
      </rPr>
      <t>0.5</t>
    </r>
    <r>
      <rPr>
        <sz val="12"/>
        <rFont val="仿宋"/>
        <charset val="134"/>
      </rPr>
      <t>分；</t>
    </r>
    <r>
      <rPr>
        <sz val="12"/>
        <rFont val="Times New Roman"/>
        <charset val="134"/>
      </rPr>
      <t xml:space="preserve">
</t>
    </r>
    <r>
      <rPr>
        <sz val="12"/>
        <rFont val="仿宋"/>
        <charset val="134"/>
      </rPr>
      <t>＞</t>
    </r>
    <r>
      <rPr>
        <sz val="12"/>
        <rFont val="Times New Roman"/>
        <charset val="134"/>
      </rPr>
      <t>105%</t>
    </r>
    <r>
      <rPr>
        <sz val="12"/>
        <rFont val="仿宋"/>
        <charset val="134"/>
      </rPr>
      <t>，得</t>
    </r>
    <r>
      <rPr>
        <sz val="12"/>
        <rFont val="Times New Roman"/>
        <charset val="134"/>
      </rPr>
      <t>0</t>
    </r>
    <r>
      <rPr>
        <sz val="12"/>
        <rFont val="仿宋"/>
        <charset val="134"/>
      </rPr>
      <t>分。</t>
    </r>
  </si>
  <si>
    <r>
      <rPr>
        <sz val="12"/>
        <rFont val="仿宋"/>
        <charset val="134"/>
      </rPr>
      <t>政府采购</t>
    </r>
    <r>
      <rPr>
        <sz val="12"/>
        <rFont val="Times New Roman"/>
        <charset val="134"/>
      </rPr>
      <t xml:space="preserve">
</t>
    </r>
    <r>
      <rPr>
        <sz val="12"/>
        <rFont val="仿宋"/>
        <charset val="134"/>
      </rPr>
      <t>执行率</t>
    </r>
  </si>
  <si>
    <r>
      <rPr>
        <sz val="12"/>
        <rFont val="Times New Roman"/>
        <charset val="134"/>
      </rPr>
      <t xml:space="preserve">  </t>
    </r>
    <r>
      <rPr>
        <sz val="12"/>
        <rFont val="仿宋"/>
        <charset val="134"/>
      </rPr>
      <t>部门本年度实际政府采购金额与年初政府采购预算的比率，用以反映和考核部门政府采购预算执行情况。</t>
    </r>
    <r>
      <rPr>
        <sz val="12"/>
        <rFont val="Times New Roman"/>
        <charset val="134"/>
      </rPr>
      <t xml:space="preserve">
  </t>
    </r>
    <r>
      <rPr>
        <sz val="12"/>
        <rFont val="仿宋"/>
        <charset val="134"/>
      </rPr>
      <t>政府采购执行率</t>
    </r>
    <r>
      <rPr>
        <sz val="12"/>
        <rFont val="Times New Roman"/>
        <charset val="134"/>
      </rPr>
      <t>=</t>
    </r>
    <r>
      <rPr>
        <sz val="12"/>
        <rFont val="仿宋"/>
        <charset val="134"/>
      </rPr>
      <t>（实际政府采购金额</t>
    </r>
    <r>
      <rPr>
        <sz val="12"/>
        <rFont val="Times New Roman"/>
        <charset val="134"/>
      </rPr>
      <t>/</t>
    </r>
    <r>
      <rPr>
        <sz val="12"/>
        <rFont val="仿宋"/>
        <charset val="134"/>
      </rPr>
      <t>政府采购预算数）</t>
    </r>
    <r>
      <rPr>
        <sz val="12"/>
        <rFont val="Times New Roman"/>
        <charset val="134"/>
      </rPr>
      <t>×100%</t>
    </r>
    <r>
      <rPr>
        <sz val="12"/>
        <rFont val="仿宋"/>
        <charset val="134"/>
      </rPr>
      <t>；</t>
    </r>
    <r>
      <rPr>
        <sz val="12"/>
        <rFont val="Times New Roman"/>
        <charset val="134"/>
      </rPr>
      <t xml:space="preserve">
  </t>
    </r>
    <r>
      <rPr>
        <sz val="12"/>
        <rFont val="仿宋"/>
        <charset val="134"/>
      </rPr>
      <t>政府采购预算：采购机关根据事业发展计划和行政任务编制的、并经过规定程序批准的年度政府采购计划。</t>
    </r>
    <r>
      <rPr>
        <sz val="12"/>
        <rFont val="Times New Roman"/>
        <charset val="134"/>
      </rPr>
      <t xml:space="preserve"> </t>
    </r>
  </si>
  <si>
    <r>
      <rPr>
        <sz val="12"/>
        <rFont val="仿宋"/>
        <charset val="134"/>
      </rPr>
      <t>政府采购执行率</t>
    </r>
    <r>
      <rPr>
        <sz val="12"/>
        <rFont val="Times New Roman"/>
        <charset val="134"/>
      </rPr>
      <t>=100%</t>
    </r>
    <r>
      <rPr>
        <sz val="12"/>
        <rFont val="仿宋"/>
        <charset val="134"/>
      </rPr>
      <t>，得</t>
    </r>
    <r>
      <rPr>
        <sz val="12"/>
        <rFont val="Times New Roman"/>
        <charset val="134"/>
      </rPr>
      <t>2</t>
    </r>
    <r>
      <rPr>
        <sz val="12"/>
        <rFont val="仿宋"/>
        <charset val="134"/>
      </rPr>
      <t>分；</t>
    </r>
    <r>
      <rPr>
        <sz val="12"/>
        <rFont val="Times New Roman"/>
        <charset val="134"/>
      </rPr>
      <t xml:space="preserve">
</t>
    </r>
    <r>
      <rPr>
        <sz val="12"/>
        <rFont val="仿宋"/>
        <charset val="134"/>
      </rPr>
      <t>每超过（降低）</t>
    </r>
    <r>
      <rPr>
        <sz val="12"/>
        <rFont val="Times New Roman"/>
        <charset val="134"/>
      </rPr>
      <t>5%</t>
    </r>
    <r>
      <rPr>
        <sz val="12"/>
        <rFont val="仿宋"/>
        <charset val="134"/>
      </rPr>
      <t>，扣</t>
    </r>
    <r>
      <rPr>
        <sz val="12"/>
        <rFont val="Times New Roman"/>
        <charset val="134"/>
      </rPr>
      <t>1</t>
    </r>
    <r>
      <rPr>
        <sz val="12"/>
        <rFont val="仿宋"/>
        <charset val="134"/>
      </rPr>
      <t>分，扣完为止。</t>
    </r>
  </si>
  <si>
    <r>
      <rPr>
        <sz val="12"/>
        <rFont val="仿宋"/>
        <charset val="134"/>
      </rPr>
      <t>政府采购执行率</t>
    </r>
    <r>
      <rPr>
        <sz val="12"/>
        <rFont val="Times New Roman"/>
        <charset val="134"/>
      </rPr>
      <t>=91.24/79=115.50%</t>
    </r>
    <r>
      <rPr>
        <sz val="12"/>
        <rFont val="仿宋"/>
        <charset val="134"/>
      </rPr>
      <t>，扣</t>
    </r>
    <r>
      <rPr>
        <sz val="12"/>
        <rFont val="Times New Roman"/>
        <charset val="134"/>
      </rPr>
      <t>2</t>
    </r>
    <r>
      <rPr>
        <sz val="12"/>
        <rFont val="仿宋"/>
        <charset val="134"/>
      </rPr>
      <t>分；</t>
    </r>
  </si>
  <si>
    <r>
      <rPr>
        <sz val="12"/>
        <rFont val="仿宋"/>
        <charset val="134"/>
      </rPr>
      <t>预算</t>
    </r>
    <r>
      <rPr>
        <sz val="12"/>
        <rFont val="Times New Roman"/>
        <charset val="134"/>
      </rPr>
      <t xml:space="preserve">
</t>
    </r>
    <r>
      <rPr>
        <sz val="12"/>
        <rFont val="仿宋"/>
        <charset val="134"/>
      </rPr>
      <t>管理</t>
    </r>
    <r>
      <rPr>
        <sz val="12"/>
        <rFont val="Times New Roman"/>
        <charset val="134"/>
      </rPr>
      <t>13</t>
    </r>
    <r>
      <rPr>
        <sz val="12"/>
        <rFont val="仿宋"/>
        <charset val="134"/>
      </rPr>
      <t>分</t>
    </r>
  </si>
  <si>
    <r>
      <rPr>
        <sz val="12"/>
        <rFont val="仿宋"/>
        <charset val="134"/>
      </rPr>
      <t>管理制度</t>
    </r>
    <r>
      <rPr>
        <sz val="12"/>
        <rFont val="Times New Roman"/>
        <charset val="134"/>
      </rPr>
      <t xml:space="preserve">
</t>
    </r>
    <r>
      <rPr>
        <sz val="12"/>
        <rFont val="仿宋"/>
        <charset val="134"/>
      </rPr>
      <t>健全性</t>
    </r>
  </si>
  <si>
    <r>
      <rPr>
        <sz val="12"/>
        <rFont val="Times New Roman"/>
        <charset val="134"/>
      </rPr>
      <t xml:space="preserve">  </t>
    </r>
    <r>
      <rPr>
        <sz val="12"/>
        <rFont val="仿宋"/>
        <charset val="134"/>
      </rPr>
      <t>部门为加强预算管理、规范财务行为而制定的管理制度是否健全完整，用以反映和考核部门预算管理制度对完成主要职责或促进事业发展的保障情况。</t>
    </r>
  </si>
  <si>
    <r>
      <rPr>
        <sz val="12"/>
        <rFont val="仿宋"/>
        <charset val="134"/>
      </rPr>
      <t>①已制定或具有预算资金管理办法、内部财务管理制度、会计核算制度、本部门厉行节约制度等管理制度，得</t>
    </r>
    <r>
      <rPr>
        <sz val="12"/>
        <rFont val="Times New Roman"/>
        <charset val="134"/>
      </rPr>
      <t>1</t>
    </r>
    <r>
      <rPr>
        <sz val="12"/>
        <rFont val="仿宋"/>
        <charset val="134"/>
      </rPr>
      <t>分；</t>
    </r>
    <r>
      <rPr>
        <sz val="12"/>
        <rFont val="Times New Roman"/>
        <charset val="134"/>
      </rPr>
      <t xml:space="preserve">
</t>
    </r>
    <r>
      <rPr>
        <sz val="12"/>
        <rFont val="仿宋"/>
        <charset val="134"/>
      </rPr>
      <t>②相关管理制度合法、合规、完整，得</t>
    </r>
    <r>
      <rPr>
        <sz val="12"/>
        <rFont val="Times New Roman"/>
        <charset val="134"/>
      </rPr>
      <t>1</t>
    </r>
    <r>
      <rPr>
        <sz val="12"/>
        <rFont val="仿宋"/>
        <charset val="134"/>
      </rPr>
      <t>分；</t>
    </r>
    <r>
      <rPr>
        <sz val="12"/>
        <rFont val="Times New Roman"/>
        <charset val="134"/>
      </rPr>
      <t xml:space="preserve">
</t>
    </r>
    <r>
      <rPr>
        <sz val="12"/>
        <rFont val="仿宋"/>
        <charset val="134"/>
      </rPr>
      <t>③相关管理制度得到有效执行，得</t>
    </r>
    <r>
      <rPr>
        <sz val="12"/>
        <rFont val="Times New Roman"/>
        <charset val="134"/>
      </rPr>
      <t>1</t>
    </r>
    <r>
      <rPr>
        <sz val="12"/>
        <rFont val="仿宋"/>
        <charset val="134"/>
      </rPr>
      <t>分。</t>
    </r>
    <r>
      <rPr>
        <sz val="12"/>
        <rFont val="Times New Roman"/>
        <charset val="134"/>
      </rPr>
      <t xml:space="preserve">
</t>
    </r>
    <r>
      <rPr>
        <sz val="12"/>
        <rFont val="仿宋"/>
        <charset val="134"/>
      </rPr>
      <t>每发现一处不合规问题，扣</t>
    </r>
    <r>
      <rPr>
        <sz val="12"/>
        <rFont val="Times New Roman"/>
        <charset val="134"/>
      </rPr>
      <t>1</t>
    </r>
    <r>
      <rPr>
        <sz val="12"/>
        <rFont val="仿宋"/>
        <charset val="134"/>
      </rPr>
      <t>分，扣完为止。</t>
    </r>
  </si>
  <si>
    <t>未建立三重一大管理制度，审批流程缺少财务监管复核机制，扣1分；制度更新不及时，扣1分。</t>
  </si>
  <si>
    <r>
      <rPr>
        <sz val="12"/>
        <rFont val="仿宋"/>
        <charset val="134"/>
      </rPr>
      <t>资金使用</t>
    </r>
    <r>
      <rPr>
        <sz val="12"/>
        <rFont val="Times New Roman"/>
        <charset val="134"/>
      </rPr>
      <t xml:space="preserve">
</t>
    </r>
    <r>
      <rPr>
        <sz val="12"/>
        <rFont val="仿宋"/>
        <charset val="134"/>
      </rPr>
      <t>合规性</t>
    </r>
  </si>
  <si>
    <r>
      <rPr>
        <sz val="12"/>
        <rFont val="Times New Roman"/>
        <charset val="134"/>
      </rPr>
      <t xml:space="preserve">  </t>
    </r>
    <r>
      <rPr>
        <sz val="12"/>
        <rFont val="仿宋"/>
        <charset val="134"/>
      </rPr>
      <t>部门使用预算资金是否符合相关的预算财务管理制度的规定，用以反映和考核部门预算资金的规范运行情况。</t>
    </r>
  </si>
  <si>
    <r>
      <rPr>
        <sz val="12"/>
        <rFont val="仿宋"/>
        <charset val="134"/>
      </rPr>
      <t>①符合国家财经法规和财务管理制度规定以及有关预算支出管理办法的规定，得</t>
    </r>
    <r>
      <rPr>
        <sz val="12"/>
        <rFont val="Times New Roman"/>
        <charset val="134"/>
      </rPr>
      <t>2</t>
    </r>
    <r>
      <rPr>
        <sz val="12"/>
        <rFont val="仿宋"/>
        <charset val="134"/>
      </rPr>
      <t>分；</t>
    </r>
    <r>
      <rPr>
        <sz val="12"/>
        <rFont val="Times New Roman"/>
        <charset val="134"/>
      </rPr>
      <t xml:space="preserve">
</t>
    </r>
    <r>
      <rPr>
        <sz val="12"/>
        <rFont val="仿宋"/>
        <charset val="134"/>
      </rPr>
      <t>②资金的拨付有完整的审批程序和手续，得</t>
    </r>
    <r>
      <rPr>
        <sz val="12"/>
        <rFont val="Times New Roman"/>
        <charset val="134"/>
      </rPr>
      <t>1</t>
    </r>
    <r>
      <rPr>
        <sz val="12"/>
        <rFont val="仿宋"/>
        <charset val="134"/>
      </rPr>
      <t>分；</t>
    </r>
    <r>
      <rPr>
        <sz val="12"/>
        <rFont val="Times New Roman"/>
        <charset val="134"/>
      </rPr>
      <t xml:space="preserve">
</t>
    </r>
    <r>
      <rPr>
        <sz val="12"/>
        <rFont val="仿宋"/>
        <charset val="134"/>
      </rPr>
      <t>③符合部门预算批复的用途，得</t>
    </r>
    <r>
      <rPr>
        <sz val="12"/>
        <rFont val="Times New Roman"/>
        <charset val="134"/>
      </rPr>
      <t>1</t>
    </r>
    <r>
      <rPr>
        <sz val="12"/>
        <rFont val="仿宋"/>
        <charset val="134"/>
      </rPr>
      <t>分；</t>
    </r>
    <r>
      <rPr>
        <sz val="12"/>
        <rFont val="Times New Roman"/>
        <charset val="134"/>
      </rPr>
      <t xml:space="preserve">
</t>
    </r>
    <r>
      <rPr>
        <sz val="12"/>
        <rFont val="仿宋"/>
        <charset val="134"/>
      </rPr>
      <t>④严格执行《政府采购法》，不存在通过</t>
    </r>
    <r>
      <rPr>
        <sz val="12"/>
        <rFont val="Times New Roman"/>
        <charset val="134"/>
      </rPr>
      <t>“</t>
    </r>
    <r>
      <rPr>
        <sz val="12"/>
        <rFont val="仿宋"/>
        <charset val="134"/>
      </rPr>
      <t>化整为零</t>
    </r>
    <r>
      <rPr>
        <sz val="12"/>
        <rFont val="Times New Roman"/>
        <charset val="134"/>
      </rPr>
      <t>”</t>
    </r>
    <r>
      <rPr>
        <sz val="12"/>
        <rFont val="仿宋"/>
        <charset val="134"/>
      </rPr>
      <t>的方式逃避政府采购的问题。所有项目依法采购，履行验收手续，得</t>
    </r>
    <r>
      <rPr>
        <sz val="12"/>
        <rFont val="Times New Roman"/>
        <charset val="134"/>
      </rPr>
      <t>1</t>
    </r>
    <r>
      <rPr>
        <sz val="12"/>
        <rFont val="仿宋"/>
        <charset val="134"/>
      </rPr>
      <t>分；</t>
    </r>
    <r>
      <rPr>
        <sz val="12"/>
        <rFont val="Times New Roman"/>
        <charset val="134"/>
      </rPr>
      <t xml:space="preserve">
</t>
    </r>
    <r>
      <rPr>
        <sz val="12"/>
        <rFont val="仿宋"/>
        <charset val="134"/>
      </rPr>
      <t>⑤不存在截留、挤占、挪用等情况，得</t>
    </r>
    <r>
      <rPr>
        <sz val="12"/>
        <rFont val="Times New Roman"/>
        <charset val="134"/>
      </rPr>
      <t>3</t>
    </r>
    <r>
      <rPr>
        <sz val="12"/>
        <rFont val="仿宋"/>
        <charset val="134"/>
      </rPr>
      <t>分。</t>
    </r>
    <r>
      <rPr>
        <sz val="12"/>
        <rFont val="Times New Roman"/>
        <charset val="134"/>
      </rPr>
      <t xml:space="preserve">
</t>
    </r>
    <r>
      <rPr>
        <sz val="12"/>
        <rFont val="仿宋"/>
        <charset val="134"/>
      </rPr>
      <t>每发现一处不合规问题，扣</t>
    </r>
    <r>
      <rPr>
        <sz val="12"/>
        <rFont val="Times New Roman"/>
        <charset val="134"/>
      </rPr>
      <t>1</t>
    </r>
    <r>
      <rPr>
        <sz val="12"/>
        <rFont val="仿宋"/>
        <charset val="134"/>
      </rPr>
      <t>分，扣完为止；若出现虚列支出等情节严重的情况，可直接扣</t>
    </r>
    <r>
      <rPr>
        <sz val="12"/>
        <rFont val="Times New Roman"/>
        <charset val="134"/>
      </rPr>
      <t>3</t>
    </r>
    <r>
      <rPr>
        <sz val="12"/>
        <rFont val="仿宋"/>
        <charset val="134"/>
      </rPr>
      <t>分。</t>
    </r>
  </si>
  <si>
    <r>
      <rPr>
        <sz val="12"/>
        <rFont val="仿宋"/>
        <charset val="134"/>
      </rPr>
      <t>审核程序未执行，扣</t>
    </r>
    <r>
      <rPr>
        <sz val="12"/>
        <rFont val="Times New Roman"/>
        <charset val="134"/>
      </rPr>
      <t>1</t>
    </r>
    <r>
      <rPr>
        <sz val="12"/>
        <rFont val="仿宋"/>
        <charset val="134"/>
      </rPr>
      <t>分；未履行代扣代缴义务，扣</t>
    </r>
    <r>
      <rPr>
        <sz val="12"/>
        <rFont val="Times New Roman"/>
        <charset val="134"/>
      </rPr>
      <t>1</t>
    </r>
    <r>
      <rPr>
        <sz val="12"/>
        <rFont val="仿宋"/>
        <charset val="134"/>
      </rPr>
      <t>分；费用支付不合理，扣</t>
    </r>
    <r>
      <rPr>
        <sz val="12"/>
        <rFont val="Times New Roman"/>
        <charset val="134"/>
      </rPr>
      <t>1</t>
    </r>
    <r>
      <rPr>
        <sz val="12"/>
        <rFont val="仿宋"/>
        <charset val="134"/>
      </rPr>
      <t>分；人事管理不规范，扣1分；业务执行不到位，扣1分；合同签订不规范，扣1分；政府采购执行不到位，扣1分。</t>
    </r>
    <r>
      <rPr>
        <sz val="12"/>
        <rFont val="Times New Roman"/>
        <charset val="134"/>
      </rPr>
      <t xml:space="preserve">
</t>
    </r>
  </si>
  <si>
    <r>
      <rPr>
        <sz val="12"/>
        <rFont val="仿宋"/>
        <charset val="134"/>
      </rPr>
      <t>预决算信息公开性</t>
    </r>
  </si>
  <si>
    <r>
      <rPr>
        <sz val="12"/>
        <rFont val="Times New Roman"/>
        <charset val="134"/>
      </rPr>
      <t xml:space="preserve">  </t>
    </r>
    <r>
      <rPr>
        <sz val="12"/>
        <rFont val="仿宋"/>
        <charset val="134"/>
      </rPr>
      <t>部门是否按照政府信息公开有关规定公开相关预决算信息，用以反映和考核部门预决算管理的公开透明情况。</t>
    </r>
    <r>
      <rPr>
        <sz val="12"/>
        <rFont val="Times New Roman"/>
        <charset val="134"/>
      </rPr>
      <t xml:space="preserve">
  </t>
    </r>
    <r>
      <rPr>
        <sz val="12"/>
        <rFont val="仿宋"/>
        <charset val="134"/>
      </rPr>
      <t>预决算信息是指与部门预算、执行、决算、监督、绩效等管理相关的信息。</t>
    </r>
  </si>
  <si>
    <r>
      <rPr>
        <sz val="12"/>
        <rFont val="仿宋"/>
        <charset val="134"/>
      </rPr>
      <t>①按规定内容公开预决算信息，且内容准确无误的，得</t>
    </r>
    <r>
      <rPr>
        <sz val="12"/>
        <rFont val="Times New Roman"/>
        <charset val="134"/>
      </rPr>
      <t>0.5</t>
    </r>
    <r>
      <rPr>
        <sz val="12"/>
        <rFont val="仿宋"/>
        <charset val="134"/>
      </rPr>
      <t>分；</t>
    </r>
    <r>
      <rPr>
        <sz val="12"/>
        <rFont val="Times New Roman"/>
        <charset val="134"/>
      </rPr>
      <t xml:space="preserve">
</t>
    </r>
    <r>
      <rPr>
        <sz val="12"/>
        <rFont val="仿宋"/>
        <charset val="134"/>
      </rPr>
      <t>②按规定时限公开预决算信息，得</t>
    </r>
    <r>
      <rPr>
        <sz val="12"/>
        <rFont val="Times New Roman"/>
        <charset val="134"/>
      </rPr>
      <t>0.5</t>
    </r>
    <r>
      <rPr>
        <sz val="12"/>
        <rFont val="仿宋"/>
        <charset val="134"/>
      </rPr>
      <t>分。</t>
    </r>
  </si>
  <si>
    <r>
      <rPr>
        <sz val="12"/>
        <rFont val="仿宋"/>
        <charset val="134"/>
      </rPr>
      <t>基础信息</t>
    </r>
    <r>
      <rPr>
        <sz val="12"/>
        <rFont val="Times New Roman"/>
        <charset val="134"/>
      </rPr>
      <t xml:space="preserve">
</t>
    </r>
    <r>
      <rPr>
        <sz val="12"/>
        <rFont val="仿宋"/>
        <charset val="134"/>
      </rPr>
      <t>完善性</t>
    </r>
  </si>
  <si>
    <r>
      <rPr>
        <sz val="12"/>
        <rFont val="Times New Roman"/>
        <charset val="134"/>
      </rPr>
      <t xml:space="preserve">  </t>
    </r>
    <r>
      <rPr>
        <sz val="12"/>
        <rFont val="仿宋"/>
        <charset val="134"/>
      </rPr>
      <t>部门基础信息是否完善，用以反映和考核基础信息对预算管理工作的支撑情况。</t>
    </r>
  </si>
  <si>
    <r>
      <rPr>
        <sz val="12"/>
        <rFont val="仿宋"/>
        <charset val="134"/>
      </rPr>
      <t>基础数据信息和会计信息资料真实、完整、准确，得</t>
    </r>
    <r>
      <rPr>
        <sz val="12"/>
        <rFont val="Times New Roman"/>
        <charset val="134"/>
      </rPr>
      <t>1</t>
    </r>
    <r>
      <rPr>
        <sz val="12"/>
        <rFont val="仿宋"/>
        <charset val="134"/>
      </rPr>
      <t>分。</t>
    </r>
  </si>
  <si>
    <r>
      <rPr>
        <sz val="12"/>
        <rFont val="仿宋"/>
        <charset val="134"/>
      </rPr>
      <t>资产</t>
    </r>
    <r>
      <rPr>
        <sz val="12"/>
        <rFont val="Times New Roman"/>
        <charset val="134"/>
      </rPr>
      <t xml:space="preserve">
</t>
    </r>
    <r>
      <rPr>
        <sz val="12"/>
        <rFont val="仿宋"/>
        <charset val="134"/>
      </rPr>
      <t>管理</t>
    </r>
    <r>
      <rPr>
        <sz val="12"/>
        <rFont val="Times New Roman"/>
        <charset val="134"/>
      </rPr>
      <t>4</t>
    </r>
    <r>
      <rPr>
        <sz val="12"/>
        <rFont val="仿宋"/>
        <charset val="134"/>
      </rPr>
      <t>分</t>
    </r>
  </si>
  <si>
    <r>
      <rPr>
        <sz val="12"/>
        <rFont val="Times New Roman"/>
        <charset val="134"/>
      </rPr>
      <t xml:space="preserve">  </t>
    </r>
    <r>
      <rPr>
        <sz val="12"/>
        <rFont val="仿宋"/>
        <charset val="134"/>
      </rPr>
      <t>部门为加强资产管理、规范资产管理行为而制定的管理制度是否健全完整，用以反映和考核部门资产管理制度对完成主要职责或促进社会发展的保障情况。</t>
    </r>
  </si>
  <si>
    <r>
      <rPr>
        <sz val="12"/>
        <rFont val="仿宋"/>
        <charset val="134"/>
      </rPr>
      <t>①已制定或具有资产管理制度，相关资金管理制度合法、合规、完整。得</t>
    </r>
    <r>
      <rPr>
        <sz val="12"/>
        <rFont val="Times New Roman"/>
        <charset val="134"/>
      </rPr>
      <t>0.5</t>
    </r>
    <r>
      <rPr>
        <sz val="12"/>
        <rFont val="仿宋"/>
        <charset val="134"/>
      </rPr>
      <t>分；</t>
    </r>
    <r>
      <rPr>
        <sz val="12"/>
        <rFont val="Times New Roman"/>
        <charset val="134"/>
      </rPr>
      <t xml:space="preserve">           
</t>
    </r>
    <r>
      <rPr>
        <sz val="12"/>
        <rFont val="仿宋"/>
        <charset val="134"/>
      </rPr>
      <t>②相关资产管理制度得到有效执行，得</t>
    </r>
    <r>
      <rPr>
        <sz val="12"/>
        <rFont val="Times New Roman"/>
        <charset val="134"/>
      </rPr>
      <t>0.5</t>
    </r>
    <r>
      <rPr>
        <sz val="12"/>
        <rFont val="仿宋"/>
        <charset val="134"/>
      </rPr>
      <t>分。</t>
    </r>
  </si>
  <si>
    <t>盘点程序未执行，管理责任不明确，扣0.5分；</t>
  </si>
  <si>
    <r>
      <rPr>
        <sz val="12"/>
        <rFont val="仿宋"/>
        <charset val="134"/>
      </rPr>
      <t>资产管理</t>
    </r>
    <r>
      <rPr>
        <sz val="12"/>
        <rFont val="Times New Roman"/>
        <charset val="134"/>
      </rPr>
      <t xml:space="preserve">
</t>
    </r>
    <r>
      <rPr>
        <sz val="12"/>
        <rFont val="仿宋"/>
        <charset val="134"/>
      </rPr>
      <t>安全性</t>
    </r>
  </si>
  <si>
    <r>
      <rPr>
        <sz val="12"/>
        <rFont val="Times New Roman"/>
        <charset val="134"/>
      </rPr>
      <t xml:space="preserve">  </t>
    </r>
    <r>
      <rPr>
        <sz val="12"/>
        <rFont val="仿宋"/>
        <charset val="134"/>
      </rPr>
      <t>部门的资产是否保存完整、使用合规、配置合理、处置规范、收入及时足额上缴，用以反映和考核部门资产安全运行情况。</t>
    </r>
  </si>
  <si>
    <r>
      <rPr>
        <sz val="12"/>
        <rFont val="仿宋"/>
        <charset val="134"/>
      </rPr>
      <t>①资产保存完整、配置合理、处置规范，得</t>
    </r>
    <r>
      <rPr>
        <sz val="12"/>
        <rFont val="Times New Roman"/>
        <charset val="134"/>
      </rPr>
      <t>1</t>
    </r>
    <r>
      <rPr>
        <sz val="12"/>
        <rFont val="仿宋"/>
        <charset val="134"/>
      </rPr>
      <t>分；</t>
    </r>
    <r>
      <rPr>
        <sz val="12"/>
        <rFont val="Times New Roman"/>
        <charset val="134"/>
      </rPr>
      <t xml:space="preserve">
</t>
    </r>
    <r>
      <rPr>
        <sz val="12"/>
        <rFont val="仿宋"/>
        <charset val="134"/>
      </rPr>
      <t>②资产账务管理合规，账实相符，资产有偿使用及处置收入及时足额上缴，得</t>
    </r>
    <r>
      <rPr>
        <sz val="12"/>
        <rFont val="Times New Roman"/>
        <charset val="134"/>
      </rPr>
      <t>1</t>
    </r>
    <r>
      <rPr>
        <sz val="12"/>
        <rFont val="仿宋"/>
        <charset val="134"/>
      </rPr>
      <t>分。</t>
    </r>
  </si>
  <si>
    <t>资产权属不清晰，扣0.5分；资产登记不准确、资产有帐无实，扣0.5分。</t>
  </si>
  <si>
    <r>
      <rPr>
        <sz val="12"/>
        <rFont val="仿宋"/>
        <charset val="134"/>
      </rPr>
      <t>固定资产</t>
    </r>
    <r>
      <rPr>
        <sz val="12"/>
        <rFont val="Times New Roman"/>
        <charset val="134"/>
      </rPr>
      <t xml:space="preserve">
</t>
    </r>
    <r>
      <rPr>
        <sz val="12"/>
        <rFont val="仿宋"/>
        <charset val="134"/>
      </rPr>
      <t>利用率</t>
    </r>
  </si>
  <si>
    <r>
      <rPr>
        <sz val="12"/>
        <rFont val="Times New Roman"/>
        <charset val="134"/>
      </rPr>
      <t xml:space="preserve">  </t>
    </r>
    <r>
      <rPr>
        <sz val="12"/>
        <rFont val="仿宋"/>
        <charset val="134"/>
      </rPr>
      <t>实际在用固定资产总额与所有固定资产总额的比率，用以反映和考核部门固定资产使用效率程度。</t>
    </r>
    <r>
      <rPr>
        <sz val="12"/>
        <rFont val="Times New Roman"/>
        <charset val="134"/>
      </rPr>
      <t xml:space="preserve">
  </t>
    </r>
    <r>
      <rPr>
        <sz val="12"/>
        <rFont val="仿宋"/>
        <charset val="134"/>
      </rPr>
      <t>固定资产利用率</t>
    </r>
    <r>
      <rPr>
        <sz val="12"/>
        <rFont val="Times New Roman"/>
        <charset val="134"/>
      </rPr>
      <t>=</t>
    </r>
    <r>
      <rPr>
        <sz val="12"/>
        <rFont val="仿宋"/>
        <charset val="134"/>
      </rPr>
      <t>（实际在用固定资产总额</t>
    </r>
    <r>
      <rPr>
        <sz val="12"/>
        <rFont val="Times New Roman"/>
        <charset val="134"/>
      </rPr>
      <t>/</t>
    </r>
    <r>
      <rPr>
        <sz val="12"/>
        <rFont val="仿宋"/>
        <charset val="134"/>
      </rPr>
      <t>所有固定资产总额）</t>
    </r>
    <r>
      <rPr>
        <sz val="12"/>
        <rFont val="Times New Roman"/>
        <charset val="134"/>
      </rPr>
      <t>×100%</t>
    </r>
    <r>
      <rPr>
        <sz val="12"/>
        <rFont val="仿宋"/>
        <charset val="134"/>
      </rPr>
      <t>。</t>
    </r>
  </si>
  <si>
    <r>
      <rPr>
        <sz val="12"/>
        <rFont val="仿宋"/>
        <charset val="134"/>
      </rPr>
      <t>固定资产利用率</t>
    </r>
    <r>
      <rPr>
        <sz val="12"/>
        <rFont val="Times New Roman"/>
        <charset val="134"/>
      </rPr>
      <t>=100%</t>
    </r>
    <r>
      <rPr>
        <sz val="12"/>
        <rFont val="仿宋"/>
        <charset val="134"/>
      </rPr>
      <t>，得</t>
    </r>
    <r>
      <rPr>
        <sz val="12"/>
        <rFont val="Times New Roman"/>
        <charset val="134"/>
      </rPr>
      <t>1</t>
    </r>
    <r>
      <rPr>
        <sz val="12"/>
        <rFont val="仿宋"/>
        <charset val="134"/>
      </rPr>
      <t>分；</t>
    </r>
    <r>
      <rPr>
        <sz val="12"/>
        <rFont val="Times New Roman"/>
        <charset val="134"/>
      </rPr>
      <t xml:space="preserve">
</t>
    </r>
    <r>
      <rPr>
        <sz val="12"/>
        <rFont val="仿宋"/>
        <charset val="134"/>
      </rPr>
      <t>每低一个百分点，扣</t>
    </r>
    <r>
      <rPr>
        <sz val="12"/>
        <rFont val="Times New Roman"/>
        <charset val="134"/>
      </rPr>
      <t>0.1</t>
    </r>
    <r>
      <rPr>
        <sz val="12"/>
        <rFont val="仿宋"/>
        <charset val="134"/>
      </rPr>
      <t>分，扣完为止。</t>
    </r>
  </si>
  <si>
    <t>抽盘资产闲置率1.65%，扣0.17分；</t>
  </si>
  <si>
    <r>
      <rPr>
        <sz val="12"/>
        <rFont val="仿宋"/>
        <charset val="134"/>
      </rPr>
      <t>产</t>
    </r>
    <r>
      <rPr>
        <sz val="12"/>
        <rFont val="Times New Roman"/>
        <charset val="134"/>
      </rPr>
      <t xml:space="preserve">
</t>
    </r>
    <r>
      <rPr>
        <sz val="12"/>
        <rFont val="仿宋"/>
        <charset val="134"/>
      </rPr>
      <t>出（</t>
    </r>
    <r>
      <rPr>
        <sz val="12"/>
        <rFont val="Times New Roman"/>
        <charset val="134"/>
      </rPr>
      <t>30</t>
    </r>
    <r>
      <rPr>
        <sz val="12"/>
        <rFont val="仿宋"/>
        <charset val="134"/>
      </rPr>
      <t>分）</t>
    </r>
  </si>
  <si>
    <r>
      <rPr>
        <sz val="12"/>
        <rFont val="仿宋"/>
        <charset val="134"/>
      </rPr>
      <t>职责</t>
    </r>
    <r>
      <rPr>
        <sz val="12"/>
        <rFont val="Times New Roman"/>
        <charset val="134"/>
      </rPr>
      <t xml:space="preserve">
</t>
    </r>
    <r>
      <rPr>
        <sz val="12"/>
        <rFont val="仿宋"/>
        <charset val="134"/>
      </rPr>
      <t>履行</t>
    </r>
    <r>
      <rPr>
        <sz val="12"/>
        <rFont val="Times New Roman"/>
        <charset val="134"/>
      </rPr>
      <t>30</t>
    </r>
    <r>
      <rPr>
        <sz val="12"/>
        <rFont val="仿宋"/>
        <charset val="134"/>
      </rPr>
      <t>分</t>
    </r>
  </si>
  <si>
    <r>
      <rPr>
        <sz val="12"/>
        <rFont val="仿宋"/>
        <charset val="134"/>
      </rPr>
      <t>实际</t>
    </r>
    <r>
      <rPr>
        <sz val="12"/>
        <rFont val="Times New Roman"/>
        <charset val="134"/>
      </rPr>
      <t xml:space="preserve">
</t>
    </r>
    <r>
      <rPr>
        <sz val="12"/>
        <rFont val="仿宋"/>
        <charset val="134"/>
      </rPr>
      <t>完成率</t>
    </r>
  </si>
  <si>
    <r>
      <rPr>
        <sz val="12"/>
        <rFont val="Times New Roman"/>
        <charset val="134"/>
      </rPr>
      <t xml:space="preserve">  </t>
    </r>
    <r>
      <rPr>
        <sz val="12"/>
        <rFont val="仿宋"/>
        <charset val="134"/>
      </rPr>
      <t>部门履行职责而实际完成工作数与计划工作数的比率，用以反映和考核部门履职工作任务目标的实现程度。</t>
    </r>
    <r>
      <rPr>
        <sz val="12"/>
        <rFont val="Times New Roman"/>
        <charset val="134"/>
      </rPr>
      <t xml:space="preserve">
</t>
    </r>
    <r>
      <rPr>
        <sz val="12"/>
        <rFont val="仿宋"/>
        <charset val="134"/>
      </rPr>
      <t>实际完成率</t>
    </r>
    <r>
      <rPr>
        <sz val="12"/>
        <rFont val="Times New Roman"/>
        <charset val="134"/>
      </rPr>
      <t>=</t>
    </r>
    <r>
      <rPr>
        <sz val="12"/>
        <rFont val="仿宋"/>
        <charset val="134"/>
      </rPr>
      <t>（实际完成工作数</t>
    </r>
    <r>
      <rPr>
        <sz val="12"/>
        <rFont val="Times New Roman"/>
        <charset val="134"/>
      </rPr>
      <t>/</t>
    </r>
    <r>
      <rPr>
        <sz val="12"/>
        <rFont val="仿宋"/>
        <charset val="134"/>
      </rPr>
      <t>计划工作数）</t>
    </r>
    <r>
      <rPr>
        <sz val="12"/>
        <rFont val="Times New Roman"/>
        <charset val="134"/>
      </rPr>
      <t>×100%</t>
    </r>
    <r>
      <rPr>
        <sz val="12"/>
        <rFont val="仿宋"/>
        <charset val="134"/>
      </rPr>
      <t>。</t>
    </r>
    <r>
      <rPr>
        <sz val="12"/>
        <rFont val="Times New Roman"/>
        <charset val="134"/>
      </rPr>
      <t xml:space="preserve">
</t>
    </r>
    <r>
      <rPr>
        <sz val="12"/>
        <rFont val="仿宋"/>
        <charset val="134"/>
      </rPr>
      <t>实际完成工作数：一定时期（年度或规划期）内部门实际完成工作任务的数量。</t>
    </r>
    <r>
      <rPr>
        <sz val="12"/>
        <rFont val="Times New Roman"/>
        <charset val="134"/>
      </rPr>
      <t xml:space="preserve">
</t>
    </r>
    <r>
      <rPr>
        <sz val="12"/>
        <rFont val="仿宋"/>
        <charset val="134"/>
      </rPr>
      <t>计划工作数：部门整体绩效目标确定的一定时期（年度或规划期）内预计完成工作任务的数量。</t>
    </r>
  </si>
  <si>
    <r>
      <rPr>
        <sz val="12"/>
        <rFont val="仿宋"/>
        <charset val="134"/>
      </rPr>
      <t>①义务教育标准课程开课率；②课后服务开展课时；</t>
    </r>
    <r>
      <rPr>
        <sz val="12"/>
        <rFont val="宋体"/>
        <charset val="134"/>
      </rPr>
      <t>③</t>
    </r>
    <r>
      <rPr>
        <sz val="12"/>
        <rFont val="仿宋"/>
        <charset val="134"/>
      </rPr>
      <t>社会实践活动开展次；④数教研竞赛获奖数量；⑤招生计划控制率；⑥大班额消除率；⑦教师参训率；⑧安全活动开展数量；⑨学生应急疏散演练开展次数；⑩学生资助完成率。
共10分，每一项未完成，扣1分，扣完为止。</t>
    </r>
  </si>
  <si>
    <r>
      <rPr>
        <sz val="12"/>
        <rFont val="仿宋"/>
        <charset val="134"/>
      </rPr>
      <t>部分年级存在大班额，扣</t>
    </r>
    <r>
      <rPr>
        <sz val="12"/>
        <rFont val="Times New Roman"/>
        <charset val="134"/>
      </rPr>
      <t>1</t>
    </r>
    <r>
      <rPr>
        <sz val="12"/>
        <rFont val="仿宋"/>
        <charset val="134"/>
      </rPr>
      <t>分；安全隐患排查次数未达标，扣</t>
    </r>
    <r>
      <rPr>
        <sz val="12"/>
        <rFont val="Times New Roman"/>
        <charset val="134"/>
      </rPr>
      <t>1</t>
    </r>
    <r>
      <rPr>
        <sz val="12"/>
        <rFont val="宋体"/>
        <charset val="134"/>
      </rPr>
      <t>分。</t>
    </r>
  </si>
  <si>
    <r>
      <rPr>
        <sz val="12"/>
        <rFont val="仿宋"/>
        <charset val="134"/>
      </rPr>
      <t>完成</t>
    </r>
    <r>
      <rPr>
        <sz val="12"/>
        <rFont val="Times New Roman"/>
        <charset val="134"/>
      </rPr>
      <t xml:space="preserve">
</t>
    </r>
    <r>
      <rPr>
        <sz val="12"/>
        <rFont val="仿宋"/>
        <charset val="134"/>
      </rPr>
      <t>及时率</t>
    </r>
  </si>
  <si>
    <r>
      <rPr>
        <sz val="12"/>
        <rFont val="Times New Roman"/>
        <charset val="134"/>
      </rPr>
      <t xml:space="preserve">  </t>
    </r>
    <r>
      <rPr>
        <sz val="12"/>
        <rFont val="仿宋"/>
        <charset val="134"/>
      </rPr>
      <t>部门在规定时限内及时完成的实际工作数与计划工作数的比率</t>
    </r>
    <r>
      <rPr>
        <sz val="12"/>
        <rFont val="Times New Roman"/>
        <charset val="134"/>
      </rPr>
      <t>,</t>
    </r>
    <r>
      <rPr>
        <sz val="12"/>
        <rFont val="仿宋"/>
        <charset val="134"/>
      </rPr>
      <t>用以反映和考核部门履职时效目标的实现程度。</t>
    </r>
    <r>
      <rPr>
        <sz val="12"/>
        <rFont val="Times New Roman"/>
        <charset val="134"/>
      </rPr>
      <t xml:space="preserve">
  </t>
    </r>
    <r>
      <rPr>
        <sz val="12"/>
        <rFont val="仿宋"/>
        <charset val="134"/>
      </rPr>
      <t>完成及时率</t>
    </r>
    <r>
      <rPr>
        <sz val="12"/>
        <rFont val="Times New Roman"/>
        <charset val="134"/>
      </rPr>
      <t>=</t>
    </r>
    <r>
      <rPr>
        <sz val="12"/>
        <rFont val="仿宋"/>
        <charset val="134"/>
      </rPr>
      <t>（及时完成实际工作数</t>
    </r>
    <r>
      <rPr>
        <sz val="12"/>
        <rFont val="Times New Roman"/>
        <charset val="134"/>
      </rPr>
      <t>/</t>
    </r>
    <r>
      <rPr>
        <sz val="12"/>
        <rFont val="仿宋"/>
        <charset val="134"/>
      </rPr>
      <t>计划工作数）</t>
    </r>
    <r>
      <rPr>
        <sz val="12"/>
        <rFont val="Times New Roman"/>
        <charset val="134"/>
      </rPr>
      <t>×100%</t>
    </r>
    <r>
      <rPr>
        <sz val="12"/>
        <rFont val="仿宋"/>
        <charset val="134"/>
      </rPr>
      <t>。</t>
    </r>
    <r>
      <rPr>
        <sz val="12"/>
        <rFont val="Times New Roman"/>
        <charset val="134"/>
      </rPr>
      <t xml:space="preserve">
  </t>
    </r>
    <r>
      <rPr>
        <sz val="12"/>
        <rFont val="仿宋"/>
        <charset val="134"/>
      </rPr>
      <t>及时完成实际工作数：部门按照整体绩效目标确定的时限实际完成的工作任务数量。</t>
    </r>
  </si>
  <si>
    <t>各项业务工作是否按计划及时完成，共5分，一项未完成，扣0.5分，扣完为止。</t>
  </si>
  <si>
    <t>幼儿园教学楼维修项目、电脑室更新改造项目延期完工，扣1分。</t>
  </si>
  <si>
    <r>
      <rPr>
        <sz val="12"/>
        <rFont val="仿宋"/>
        <charset val="134"/>
      </rPr>
      <t>质量</t>
    </r>
    <r>
      <rPr>
        <sz val="12"/>
        <rFont val="Times New Roman"/>
        <charset val="134"/>
      </rPr>
      <t xml:space="preserve">
</t>
    </r>
    <r>
      <rPr>
        <sz val="12"/>
        <rFont val="仿宋"/>
        <charset val="134"/>
      </rPr>
      <t>达标率</t>
    </r>
  </si>
  <si>
    <r>
      <rPr>
        <sz val="12"/>
        <rFont val="Times New Roman"/>
        <charset val="134"/>
      </rPr>
      <t xml:space="preserve">  </t>
    </r>
    <r>
      <rPr>
        <sz val="12"/>
        <rFont val="仿宋"/>
        <charset val="134"/>
      </rPr>
      <t>达到质量标准（绩效标准值）的实际工作数与计划工作数的比率</t>
    </r>
    <r>
      <rPr>
        <sz val="12"/>
        <rFont val="Times New Roman"/>
        <charset val="134"/>
      </rPr>
      <t>,</t>
    </r>
    <r>
      <rPr>
        <sz val="12"/>
        <rFont val="仿宋"/>
        <charset val="134"/>
      </rPr>
      <t>用以反映和考核部门履职质量目标的实现程度。</t>
    </r>
    <r>
      <rPr>
        <sz val="12"/>
        <rFont val="Times New Roman"/>
        <charset val="134"/>
      </rPr>
      <t xml:space="preserve">
  </t>
    </r>
    <r>
      <rPr>
        <sz val="12"/>
        <rFont val="仿宋"/>
        <charset val="134"/>
      </rPr>
      <t>质量达标率</t>
    </r>
    <r>
      <rPr>
        <sz val="12"/>
        <rFont val="Times New Roman"/>
        <charset val="134"/>
      </rPr>
      <t>=</t>
    </r>
    <r>
      <rPr>
        <sz val="12"/>
        <rFont val="仿宋"/>
        <charset val="134"/>
      </rPr>
      <t>（质量达标实际工作数</t>
    </r>
    <r>
      <rPr>
        <sz val="12"/>
        <rFont val="Times New Roman"/>
        <charset val="134"/>
      </rPr>
      <t>/</t>
    </r>
    <r>
      <rPr>
        <sz val="12"/>
        <rFont val="仿宋"/>
        <charset val="134"/>
      </rPr>
      <t>计划工作数）</t>
    </r>
    <r>
      <rPr>
        <sz val="12"/>
        <rFont val="Times New Roman"/>
        <charset val="134"/>
      </rPr>
      <t>×100%</t>
    </r>
    <r>
      <rPr>
        <sz val="12"/>
        <rFont val="仿宋"/>
        <charset val="134"/>
      </rPr>
      <t>。</t>
    </r>
    <r>
      <rPr>
        <sz val="12"/>
        <rFont val="Times New Roman"/>
        <charset val="134"/>
      </rPr>
      <t xml:space="preserve">
  </t>
    </r>
    <r>
      <rPr>
        <sz val="12"/>
        <rFont val="仿宋"/>
        <charset val="134"/>
      </rPr>
      <t>质量达标实际工作数：一定时期（年度或规划期）内部门实际完成工作数中达到部门绩效目标要求（绩效标准值）的工作任务数量。</t>
    </r>
  </si>
  <si>
    <t>①课后服务质量达标率；②教育收费规范准确率；③资助对象合规率；④资助发放规范率；⑤课后服务费减免政策落实执行率⑤党建考核达标率。
共10分，一项未完成，扣2分，扣完为止。</t>
  </si>
  <si>
    <r>
      <rPr>
        <sz val="12"/>
        <rFont val="仿宋"/>
        <charset val="134"/>
      </rPr>
      <t>重点工作</t>
    </r>
    <r>
      <rPr>
        <sz val="12"/>
        <rFont val="Times New Roman"/>
        <charset val="134"/>
      </rPr>
      <t xml:space="preserve">
</t>
    </r>
    <r>
      <rPr>
        <sz val="12"/>
        <rFont val="仿宋"/>
        <charset val="134"/>
      </rPr>
      <t>办结率</t>
    </r>
  </si>
  <si>
    <r>
      <rPr>
        <sz val="12"/>
        <rFont val="Times New Roman"/>
        <charset val="134"/>
      </rPr>
      <t xml:space="preserve">  </t>
    </r>
    <r>
      <rPr>
        <sz val="12"/>
        <rFont val="仿宋"/>
        <charset val="134"/>
      </rPr>
      <t>部门年度重点工作实际完成数与交办或下达数的比率，用以反映部门对重点工作的办理落实程度。</t>
    </r>
    <r>
      <rPr>
        <sz val="12"/>
        <rFont val="Times New Roman"/>
        <charset val="134"/>
      </rPr>
      <t xml:space="preserve">
  </t>
    </r>
    <r>
      <rPr>
        <sz val="12"/>
        <rFont val="仿宋"/>
        <charset val="134"/>
      </rPr>
      <t>重点工作办结率</t>
    </r>
    <r>
      <rPr>
        <sz val="12"/>
        <rFont val="Times New Roman"/>
        <charset val="134"/>
      </rPr>
      <t>=</t>
    </r>
    <r>
      <rPr>
        <sz val="12"/>
        <rFont val="仿宋"/>
        <charset val="134"/>
      </rPr>
      <t>（重点工作实际完成数</t>
    </r>
    <r>
      <rPr>
        <sz val="12"/>
        <rFont val="Times New Roman"/>
        <charset val="134"/>
      </rPr>
      <t>/</t>
    </r>
    <r>
      <rPr>
        <sz val="12"/>
        <rFont val="仿宋"/>
        <charset val="134"/>
      </rPr>
      <t>交办或下达数）</t>
    </r>
    <r>
      <rPr>
        <sz val="12"/>
        <rFont val="Times New Roman"/>
        <charset val="134"/>
      </rPr>
      <t>×100%</t>
    </r>
    <r>
      <rPr>
        <sz val="12"/>
        <rFont val="仿宋"/>
        <charset val="134"/>
      </rPr>
      <t>。</t>
    </r>
    <r>
      <rPr>
        <sz val="12"/>
        <rFont val="Times New Roman"/>
        <charset val="134"/>
      </rPr>
      <t xml:space="preserve">
  </t>
    </r>
    <r>
      <rPr>
        <sz val="12"/>
        <rFont val="仿宋"/>
        <charset val="134"/>
      </rPr>
      <t>重点工作是指党委、政府、人大、相关部门交办或下达的工作任务。</t>
    </r>
  </si>
  <si>
    <r>
      <rPr>
        <sz val="12"/>
        <rFont val="仿宋"/>
        <charset val="134"/>
      </rPr>
      <t>重点工作办结率</t>
    </r>
    <r>
      <rPr>
        <sz val="12"/>
        <rFont val="Times New Roman"/>
        <charset val="134"/>
      </rPr>
      <t>100%</t>
    </r>
    <r>
      <rPr>
        <sz val="12"/>
        <rFont val="仿宋"/>
        <charset val="134"/>
      </rPr>
      <t>计</t>
    </r>
    <r>
      <rPr>
        <sz val="12"/>
        <rFont val="Times New Roman"/>
        <charset val="134"/>
      </rPr>
      <t>7</t>
    </r>
    <r>
      <rPr>
        <sz val="12"/>
        <rFont val="仿宋"/>
        <charset val="134"/>
      </rPr>
      <t>分；</t>
    </r>
    <r>
      <rPr>
        <sz val="12"/>
        <rFont val="Times New Roman"/>
        <charset val="134"/>
      </rPr>
      <t>90%</t>
    </r>
    <r>
      <rPr>
        <sz val="12"/>
        <rFont val="仿宋"/>
        <charset val="134"/>
      </rPr>
      <t>（含）</t>
    </r>
    <r>
      <rPr>
        <sz val="12"/>
        <rFont val="Times New Roman"/>
        <charset val="134"/>
      </rPr>
      <t>-100%</t>
    </r>
    <r>
      <rPr>
        <sz val="12"/>
        <rFont val="仿宋"/>
        <charset val="134"/>
      </rPr>
      <t>计</t>
    </r>
    <r>
      <rPr>
        <sz val="12"/>
        <rFont val="Times New Roman"/>
        <charset val="134"/>
      </rPr>
      <t>5</t>
    </r>
    <r>
      <rPr>
        <sz val="12"/>
        <rFont val="仿宋"/>
        <charset val="134"/>
      </rPr>
      <t>分</t>
    </r>
    <r>
      <rPr>
        <sz val="12"/>
        <rFont val="Times New Roman"/>
        <charset val="134"/>
      </rPr>
      <t>,80%</t>
    </r>
    <r>
      <rPr>
        <sz val="12"/>
        <rFont val="仿宋"/>
        <charset val="134"/>
      </rPr>
      <t>（含）</t>
    </r>
    <r>
      <rPr>
        <sz val="12"/>
        <rFont val="Times New Roman"/>
        <charset val="134"/>
      </rPr>
      <t>-90%</t>
    </r>
    <r>
      <rPr>
        <sz val="12"/>
        <rFont val="仿宋"/>
        <charset val="134"/>
      </rPr>
      <t>计</t>
    </r>
    <r>
      <rPr>
        <sz val="12"/>
        <rFont val="Times New Roman"/>
        <charset val="134"/>
      </rPr>
      <t>3</t>
    </r>
    <r>
      <rPr>
        <sz val="12"/>
        <rFont val="仿宋"/>
        <charset val="134"/>
      </rPr>
      <t>分；</t>
    </r>
    <r>
      <rPr>
        <sz val="12"/>
        <rFont val="Times New Roman"/>
        <charset val="134"/>
      </rPr>
      <t>70%</t>
    </r>
    <r>
      <rPr>
        <sz val="12"/>
        <rFont val="仿宋"/>
        <charset val="134"/>
      </rPr>
      <t>（含）</t>
    </r>
    <r>
      <rPr>
        <sz val="12"/>
        <rFont val="Times New Roman"/>
        <charset val="134"/>
      </rPr>
      <t>-80%</t>
    </r>
    <r>
      <rPr>
        <sz val="12"/>
        <rFont val="仿宋"/>
        <charset val="134"/>
      </rPr>
      <t>计</t>
    </r>
    <r>
      <rPr>
        <sz val="12"/>
        <rFont val="Times New Roman"/>
        <charset val="134"/>
      </rPr>
      <t>1</t>
    </r>
    <r>
      <rPr>
        <sz val="12"/>
        <rFont val="仿宋"/>
        <charset val="134"/>
      </rPr>
      <t>分</t>
    </r>
    <r>
      <rPr>
        <sz val="12"/>
        <rFont val="Times New Roman"/>
        <charset val="134"/>
      </rPr>
      <t>,70%</t>
    </r>
    <r>
      <rPr>
        <sz val="12"/>
        <rFont val="仿宋"/>
        <charset val="134"/>
      </rPr>
      <t>以下</t>
    </r>
    <r>
      <rPr>
        <sz val="12"/>
        <rFont val="Times New Roman"/>
        <charset val="134"/>
      </rPr>
      <t>0</t>
    </r>
    <r>
      <rPr>
        <sz val="12"/>
        <rFont val="仿宋"/>
        <charset val="134"/>
      </rPr>
      <t>分。
重点工作为区教育局下达的交办的工作任务，教育教学研讨会、教师技能比赛等。</t>
    </r>
  </si>
  <si>
    <r>
      <rPr>
        <sz val="12"/>
        <rFont val="仿宋"/>
        <charset val="134"/>
      </rPr>
      <t>效</t>
    </r>
    <r>
      <rPr>
        <sz val="12"/>
        <rFont val="Times New Roman"/>
        <charset val="134"/>
      </rPr>
      <t xml:space="preserve">
</t>
    </r>
    <r>
      <rPr>
        <sz val="12"/>
        <rFont val="仿宋"/>
        <charset val="134"/>
      </rPr>
      <t>果（</t>
    </r>
    <r>
      <rPr>
        <sz val="12"/>
        <rFont val="Times New Roman"/>
        <charset val="134"/>
      </rPr>
      <t>30</t>
    </r>
    <r>
      <rPr>
        <sz val="12"/>
        <rFont val="仿宋"/>
        <charset val="134"/>
      </rPr>
      <t>分）</t>
    </r>
  </si>
  <si>
    <r>
      <rPr>
        <sz val="12"/>
        <rFont val="仿宋"/>
        <charset val="134"/>
      </rPr>
      <t>履职</t>
    </r>
    <r>
      <rPr>
        <sz val="12"/>
        <rFont val="Times New Roman"/>
        <charset val="134"/>
      </rPr>
      <t xml:space="preserve">
</t>
    </r>
    <r>
      <rPr>
        <sz val="12"/>
        <rFont val="仿宋"/>
        <charset val="134"/>
      </rPr>
      <t>效益</t>
    </r>
    <r>
      <rPr>
        <sz val="12"/>
        <rFont val="Times New Roman"/>
        <charset val="134"/>
      </rPr>
      <t>30</t>
    </r>
    <r>
      <rPr>
        <sz val="12"/>
        <rFont val="仿宋"/>
        <charset val="134"/>
      </rPr>
      <t>分</t>
    </r>
  </si>
  <si>
    <r>
      <rPr>
        <sz val="12"/>
        <color indexed="8"/>
        <rFont val="仿宋"/>
        <charset val="134"/>
      </rPr>
      <t>实施效益</t>
    </r>
  </si>
  <si>
    <r>
      <rPr>
        <sz val="12"/>
        <rFont val="Times New Roman"/>
        <charset val="134"/>
      </rPr>
      <t xml:space="preserve">  </t>
    </r>
    <r>
      <rPr>
        <sz val="12"/>
        <rFont val="仿宋"/>
        <charset val="134"/>
      </rPr>
      <t>部门履行职责对经济发展、社会发展和生态环境等所带来的直接或间接影响。</t>
    </r>
  </si>
  <si>
    <t>①落实“双减”政策，减轻学生负担（2分）。根据学生及家长问卷调查结果计分，认可度≥90%，得2分；80%（含）-90%，得1分；70%（含）-80%，得0分。
②创建校园品牌，丰富校园文化（2分）。
③落实安全管理，保障校园安全（2分）。
④保证教学质量，提升教学成绩（2分）。
⑤规范师德师风，保证教育公平（2分）。
⑥加强教育投入，改善办学条件（2分）。
按每项效益实现程度计分，基本实现不扣分，一般扣1分，未实现不计分。</t>
  </si>
  <si>
    <r>
      <rPr>
        <sz val="12"/>
        <rFont val="仿宋"/>
        <charset val="134"/>
      </rPr>
      <t>落实“双减”政策，问卷调查综合认可度79.63%，扣2分；
教师培训经费占比仅1.19%，扣</t>
    </r>
    <r>
      <rPr>
        <sz val="12"/>
        <rFont val="Times New Roman"/>
        <charset val="134"/>
      </rPr>
      <t>1</t>
    </r>
    <r>
      <rPr>
        <sz val="12"/>
        <rFont val="仿宋"/>
        <charset val="134"/>
      </rPr>
      <t>分。</t>
    </r>
  </si>
  <si>
    <r>
      <rPr>
        <sz val="12"/>
        <rFont val="仿宋"/>
        <charset val="134"/>
      </rPr>
      <t>履职效能</t>
    </r>
  </si>
  <si>
    <r>
      <rPr>
        <sz val="12"/>
        <rFont val="Times New Roman"/>
        <charset val="134"/>
      </rPr>
      <t xml:space="preserve">  </t>
    </r>
    <r>
      <rPr>
        <sz val="12"/>
        <rFont val="仿宋"/>
        <charset val="134"/>
      </rPr>
      <t>主管部门对学校工作实施情况的具体评价，以市教育局开展的市直教育系统年度目标考评结果为依据。</t>
    </r>
  </si>
  <si>
    <r>
      <rPr>
        <sz val="12"/>
        <rFont val="仿宋"/>
        <charset val="134"/>
      </rPr>
      <t>优秀计6分，良好计4分，合格计2分，不合格计</t>
    </r>
    <r>
      <rPr>
        <sz val="12"/>
        <rFont val="Times New Roman"/>
        <charset val="134"/>
      </rPr>
      <t>0</t>
    </r>
    <r>
      <rPr>
        <sz val="12"/>
        <rFont val="仿宋"/>
        <charset val="134"/>
      </rPr>
      <t>分。</t>
    </r>
  </si>
  <si>
    <r>
      <rPr>
        <sz val="12"/>
        <rFont val="仿宋"/>
        <charset val="134"/>
      </rPr>
      <t>社会公众</t>
    </r>
    <r>
      <rPr>
        <sz val="12"/>
        <rFont val="Times New Roman"/>
        <charset val="134"/>
      </rPr>
      <t xml:space="preserve">
</t>
    </r>
    <r>
      <rPr>
        <sz val="12"/>
        <rFont val="仿宋"/>
        <charset val="134"/>
      </rPr>
      <t>或服务对</t>
    </r>
    <r>
      <rPr>
        <sz val="12"/>
        <rFont val="Times New Roman"/>
        <charset val="134"/>
      </rPr>
      <t xml:space="preserve">
</t>
    </r>
    <r>
      <rPr>
        <sz val="12"/>
        <rFont val="仿宋"/>
        <charset val="134"/>
      </rPr>
      <t>象满意度</t>
    </r>
  </si>
  <si>
    <r>
      <rPr>
        <sz val="12"/>
        <rFont val="Times New Roman"/>
        <charset val="134"/>
      </rPr>
      <t xml:space="preserve">  </t>
    </r>
    <r>
      <rPr>
        <sz val="12"/>
        <rFont val="仿宋"/>
        <charset val="134"/>
      </rPr>
      <t>社会公众或部门的服务对象对部门履职效果的满意程度。</t>
    </r>
    <r>
      <rPr>
        <sz val="12"/>
        <rFont val="Times New Roman"/>
        <charset val="134"/>
      </rPr>
      <t xml:space="preserve">
  </t>
    </r>
    <r>
      <rPr>
        <sz val="12"/>
        <rFont val="仿宋"/>
        <charset val="134"/>
      </rPr>
      <t>社会公众或服务对象是指部门履行职责而影响到的部门、群体或个人。</t>
    </r>
  </si>
  <si>
    <r>
      <rPr>
        <sz val="12"/>
        <rFont val="仿宋"/>
        <charset val="134"/>
      </rPr>
      <t>学校教职工满意度≥</t>
    </r>
    <r>
      <rPr>
        <sz val="12"/>
        <rFont val="Times New Roman"/>
        <charset val="134"/>
      </rPr>
      <t>90%</t>
    </r>
    <r>
      <rPr>
        <sz val="12"/>
        <rFont val="仿宋"/>
        <charset val="134"/>
      </rPr>
      <t>，得5分；</t>
    </r>
    <r>
      <rPr>
        <sz val="12"/>
        <rFont val="Times New Roman"/>
        <charset val="134"/>
      </rPr>
      <t>85%</t>
    </r>
    <r>
      <rPr>
        <sz val="12"/>
        <rFont val="仿宋"/>
        <charset val="134"/>
      </rPr>
      <t>（含）</t>
    </r>
    <r>
      <rPr>
        <sz val="12"/>
        <rFont val="Times New Roman"/>
        <charset val="134"/>
      </rPr>
      <t>-90%</t>
    </r>
    <r>
      <rPr>
        <sz val="12"/>
        <rFont val="仿宋"/>
        <charset val="134"/>
      </rPr>
      <t>，得</t>
    </r>
    <r>
      <rPr>
        <sz val="12"/>
        <rFont val="Times New Roman"/>
        <charset val="134"/>
      </rPr>
      <t>3.5</t>
    </r>
    <r>
      <rPr>
        <sz val="12"/>
        <rFont val="仿宋"/>
        <charset val="134"/>
      </rPr>
      <t>分；</t>
    </r>
    <r>
      <rPr>
        <sz val="12"/>
        <rFont val="Times New Roman"/>
        <charset val="134"/>
      </rPr>
      <t>80%</t>
    </r>
    <r>
      <rPr>
        <sz val="12"/>
        <rFont val="仿宋"/>
        <charset val="134"/>
      </rPr>
      <t>（含）</t>
    </r>
    <r>
      <rPr>
        <sz val="12"/>
        <rFont val="Times New Roman"/>
        <charset val="134"/>
      </rPr>
      <t>-85%</t>
    </r>
    <r>
      <rPr>
        <sz val="12"/>
        <rFont val="仿宋"/>
        <charset val="134"/>
      </rPr>
      <t>，得</t>
    </r>
    <r>
      <rPr>
        <sz val="12"/>
        <rFont val="Times New Roman"/>
        <charset val="134"/>
      </rPr>
      <t>2</t>
    </r>
    <r>
      <rPr>
        <sz val="12"/>
        <rFont val="仿宋"/>
        <charset val="134"/>
      </rPr>
      <t>分；</t>
    </r>
    <r>
      <rPr>
        <sz val="12"/>
        <rFont val="Times New Roman"/>
        <charset val="134"/>
      </rPr>
      <t>75%</t>
    </r>
    <r>
      <rPr>
        <sz val="12"/>
        <rFont val="仿宋"/>
        <charset val="134"/>
      </rPr>
      <t>（含）</t>
    </r>
    <r>
      <rPr>
        <sz val="12"/>
        <rFont val="Times New Roman"/>
        <charset val="134"/>
      </rPr>
      <t>-80%</t>
    </r>
    <r>
      <rPr>
        <sz val="12"/>
        <rFont val="仿宋"/>
        <charset val="134"/>
      </rPr>
      <t>，得</t>
    </r>
    <r>
      <rPr>
        <sz val="12"/>
        <rFont val="Times New Roman"/>
        <charset val="134"/>
      </rPr>
      <t>1</t>
    </r>
    <r>
      <rPr>
        <sz val="12"/>
        <rFont val="仿宋"/>
        <charset val="134"/>
      </rPr>
      <t>分；＜</t>
    </r>
    <r>
      <rPr>
        <sz val="12"/>
        <rFont val="Times New Roman"/>
        <charset val="134"/>
      </rPr>
      <t>75%</t>
    </r>
    <r>
      <rPr>
        <sz val="12"/>
        <rFont val="仿宋"/>
        <charset val="134"/>
      </rPr>
      <t>，得</t>
    </r>
    <r>
      <rPr>
        <sz val="12"/>
        <rFont val="Times New Roman"/>
        <charset val="134"/>
      </rPr>
      <t>0</t>
    </r>
    <r>
      <rPr>
        <sz val="12"/>
        <rFont val="仿宋"/>
        <charset val="134"/>
      </rPr>
      <t>分。
学校学生及家长满意度≥</t>
    </r>
    <r>
      <rPr>
        <sz val="12"/>
        <rFont val="Times New Roman"/>
        <charset val="134"/>
      </rPr>
      <t>90%</t>
    </r>
    <r>
      <rPr>
        <sz val="12"/>
        <rFont val="仿宋"/>
        <charset val="134"/>
      </rPr>
      <t>，得5分；</t>
    </r>
    <r>
      <rPr>
        <sz val="12"/>
        <rFont val="Times New Roman"/>
        <charset val="134"/>
      </rPr>
      <t>85%</t>
    </r>
    <r>
      <rPr>
        <sz val="12"/>
        <rFont val="仿宋"/>
        <charset val="134"/>
      </rPr>
      <t>（含）</t>
    </r>
    <r>
      <rPr>
        <sz val="12"/>
        <rFont val="Times New Roman"/>
        <charset val="134"/>
      </rPr>
      <t>-90%</t>
    </r>
    <r>
      <rPr>
        <sz val="12"/>
        <rFont val="仿宋"/>
        <charset val="134"/>
      </rPr>
      <t>，得</t>
    </r>
    <r>
      <rPr>
        <sz val="12"/>
        <rFont val="Times New Roman"/>
        <charset val="134"/>
      </rPr>
      <t>3.5</t>
    </r>
    <r>
      <rPr>
        <sz val="12"/>
        <rFont val="仿宋"/>
        <charset val="134"/>
      </rPr>
      <t>分；</t>
    </r>
    <r>
      <rPr>
        <sz val="12"/>
        <rFont val="Times New Roman"/>
        <charset val="134"/>
      </rPr>
      <t>80%</t>
    </r>
    <r>
      <rPr>
        <sz val="12"/>
        <rFont val="仿宋"/>
        <charset val="134"/>
      </rPr>
      <t>（含）</t>
    </r>
    <r>
      <rPr>
        <sz val="12"/>
        <rFont val="Times New Roman"/>
        <charset val="134"/>
      </rPr>
      <t>-85%</t>
    </r>
    <r>
      <rPr>
        <sz val="12"/>
        <rFont val="仿宋"/>
        <charset val="134"/>
      </rPr>
      <t>，得</t>
    </r>
    <r>
      <rPr>
        <sz val="12"/>
        <rFont val="Times New Roman"/>
        <charset val="134"/>
      </rPr>
      <t>2</t>
    </r>
    <r>
      <rPr>
        <sz val="12"/>
        <rFont val="仿宋"/>
        <charset val="134"/>
      </rPr>
      <t>分；</t>
    </r>
    <r>
      <rPr>
        <sz val="12"/>
        <rFont val="Times New Roman"/>
        <charset val="134"/>
      </rPr>
      <t>75%</t>
    </r>
    <r>
      <rPr>
        <sz val="12"/>
        <rFont val="仿宋"/>
        <charset val="134"/>
      </rPr>
      <t>（含）</t>
    </r>
    <r>
      <rPr>
        <sz val="12"/>
        <rFont val="Times New Roman"/>
        <charset val="134"/>
      </rPr>
      <t>-80%</t>
    </r>
    <r>
      <rPr>
        <sz val="12"/>
        <rFont val="仿宋"/>
        <charset val="134"/>
      </rPr>
      <t>，得</t>
    </r>
    <r>
      <rPr>
        <sz val="12"/>
        <rFont val="Times New Roman"/>
        <charset val="134"/>
      </rPr>
      <t>1</t>
    </r>
    <r>
      <rPr>
        <sz val="12"/>
        <rFont val="仿宋"/>
        <charset val="134"/>
      </rPr>
      <t>分；＜</t>
    </r>
    <r>
      <rPr>
        <sz val="12"/>
        <rFont val="Times New Roman"/>
        <charset val="134"/>
      </rPr>
      <t>75%</t>
    </r>
    <r>
      <rPr>
        <sz val="12"/>
        <rFont val="仿宋"/>
        <charset val="134"/>
      </rPr>
      <t>，得</t>
    </r>
    <r>
      <rPr>
        <sz val="12"/>
        <rFont val="Times New Roman"/>
        <charset val="134"/>
      </rPr>
      <t>0</t>
    </r>
    <r>
      <rPr>
        <sz val="12"/>
        <rFont val="仿宋"/>
        <charset val="134"/>
      </rPr>
      <t>分。</t>
    </r>
  </si>
  <si>
    <t>学校学生及家长满意度，扣1.5分；</t>
  </si>
  <si>
    <r>
      <rPr>
        <sz val="12"/>
        <rFont val="仿宋"/>
        <charset val="134"/>
      </rPr>
      <t>合计</t>
    </r>
  </si>
  <si>
    <t>问题</t>
  </si>
  <si>
    <t>待查询问题</t>
  </si>
  <si>
    <t>残疾儿童刘宗福、瞿登科2名专项经费各6000元，相关送教服务。</t>
  </si>
  <si>
    <t>属于是送教上门，还是随班就读资格。</t>
  </si>
  <si>
    <t>课时费40元/节支付的相关标准。相关管理人员与保安支付标准/200元/月.（行管人员适当补贴、保卫、保洁延时补贴。400</t>
  </si>
  <si>
    <t>3、学校部门整体目标填报人与项目目标填报人一般是业务股室还是？（无义务教育开课率、课后服务质量达标率、满意度100%）</t>
  </si>
  <si>
    <t>年级</t>
  </si>
  <si>
    <t>春</t>
  </si>
  <si>
    <t>秋</t>
  </si>
  <si>
    <t>2022.4.7#至9#</t>
  </si>
  <si>
    <t>共支付望洲幼儿园方权、朱思妍等21人-2022春五类贫困学生-（贫困幼儿助学金）共10500元，每人500元。相关补助标准性文件。</t>
  </si>
  <si>
    <t>一年级</t>
  </si>
  <si>
    <t>2022.11.30#</t>
  </si>
  <si>
    <t>电脑室重新配置设备，共花费199813元，（一是学校电脑室建设/40台电脑）、（二是标准化实险室设备采购）-查看。未约定质保金与质保期。</t>
  </si>
  <si>
    <t>二年级</t>
  </si>
  <si>
    <t>新增1个</t>
  </si>
  <si>
    <t>2022.11.2#支付西洞庭飞跃建材-幼儿园教学楼维修项目款129955元，合同签订时间2022.9.9，工期2022.9.9-2022.9.21日，未约定合同质保期与质量保证金。</t>
  </si>
  <si>
    <t>三年级</t>
  </si>
  <si>
    <t xml:space="preserve">2022.11.7#支付食堂墙面维修及图书馆维修49947元，未约定工程质保期与质量保证金，合同签订时间2022.9.27，履行期限5天内，实际竣工验收时间为2022.10.8，未按合同工期完工。
主要工程：生态墙面板、水电改造、拆除砖砌墙及转让运、图书室地胶、墙漆，现场查看。                                                                                                                                                                                                                                                                                                                                                                                                                                                                                                                                                     </t>
  </si>
  <si>
    <t>四年级</t>
  </si>
  <si>
    <t>减少一个，查找原因</t>
  </si>
  <si>
    <t>2022.11.24#支付鼎城区武陵镇新浪潮电脑经营部-电教室项目-电脑软件设备款299576元，合同签订时间2022.8.17，履行期限5天内，实际竣工验收时间为2022.10.20，未按合同要求期限完工，主要购买云服务器授权、教学软件、终端、交换机等。</t>
  </si>
  <si>
    <t>五年级</t>
  </si>
  <si>
    <t>相关工程建设上级主管部门批复性文件？</t>
  </si>
  <si>
    <t>六年级</t>
  </si>
  <si>
    <t>新增4个</t>
  </si>
  <si>
    <t>无三重一大制度，大额支出无集体讨论纪要，50000元以上抽几个会议纪要。</t>
  </si>
  <si>
    <t>审批流程本身有问题：经办人-证明人（办公室张萌）-审批人，无财务签字。</t>
  </si>
  <si>
    <t>2022.3完成实施的校园人脸识别门禁通道系统闲置未启用。项目支出共95190元。</t>
  </si>
  <si>
    <t>基本养老中1-12月机关养老人员20人、企业养老4人，（其余的均为26人），要求导一份社保缴费明细，提供1、10、12月三个月的。</t>
  </si>
  <si>
    <t>保安工资发放标，社保购买种类，1-11按2174元支付，为何12月发放25027.36元</t>
  </si>
  <si>
    <t>临聘人员工资发放标准（相关制度），合同无相关工资标准。（保安无）（食堂2000元/月，查看食堂帐）（临聘教师流程）《望洲完小幼儿园幼师工资方案》、公开招聘公示、成绩公示、拟聘用公示？</t>
  </si>
  <si>
    <t>2022年度被评为目标管理先进单位-常德市西洞庭管理区教育局（西教通（2023）16号）-关于表彰2022年度学校目标管理考核先进单位的通报</t>
  </si>
  <si>
    <t>未与家长签订课后服务协议，不收课后服务费有没有相关文件-要求提供。</t>
  </si>
  <si>
    <t>送教上门与随班就读的区别-相应的服务内容，有没有相应的文件-上级对此有没有特殊的考核？</t>
  </si>
  <si>
    <t>查看功能室，还有闲置资产率-之前功能室的设备归处-查看资产有没有放置处和管理部门？去年有没有盘点-抽一部分时间比较久远的来看。</t>
  </si>
  <si>
    <t>学校上年度教育局考核文件，不是考核结果，区委区政府部门的考核指标是什么？</t>
  </si>
  <si>
    <t>问一下，食堂帐是怎么分的？（学生和老师的全部汇入食堂帐\开餐标准与学生是否一致），看帐是没有看到老师伙食费转入。和幼儿园如何区分？</t>
  </si>
  <si>
    <t>哪几个项目是进行了财评的（相关财评的资料）</t>
  </si>
  <si>
    <t>3名借调给中心完小（无办理借调手续）工资与绩效奖金由望洲小学发放。</t>
  </si>
  <si>
    <t>问一下校车收支流程是什么样的？校内有没有商店？营运模式？</t>
  </si>
  <si>
    <t>创建学校品牌：先后被评为 “常德市园林式单位” “常德市安全文明校园”“常德市绿色学校” “常德市最美校园”、“湖南省生态文明校园”。我校始终坚持贯彻德、智、体、美、劳全面发展的教育方针，以提高教学质量为核心，以规范、精细管理为抓手，重视教学教研。近年来，学校不仅积极组织全校数学教师进行市级教育课题研究并成功结题，也在学校形成语文、数学、综合三大教研组，根据教师发展现状和教学困境，抓重点、定主题，不断促进教师的发展。与此同时，学校十分重视师德师风建设，一大批优秀教师先后获得常德市师德师风标兵、区级优秀党员、优秀班主任等称号。与此同时，学校还积极组织教师、学生参加区、市级各类竞赛，多次在区、市级教学比武中获一等奖。通过全校师生的不断努力，教师的业务能力不断得到提高，且多次在区、市级教学比赛中获得荣誉，在本校内形成了良好的教风、学风、校风。（扣字）然后，扣问题定目标。</t>
  </si>
  <si>
    <t>好多制度，过时未更新（组长还是林芳）已调走---保安24小时制。（保安与学生一起下入）
查看有没有闲置教室？</t>
  </si>
  <si>
    <t>制度建设</t>
  </si>
  <si>
    <t xml:space="preserve">     学生课后服务工作实施制度                                                       </t>
  </si>
  <si>
    <t>学生是否参加课后延时服务，由学生家长自愿选择，事先充分征求家长意见，通过《望洲完全小学课后服务需求申请表》(见附件)主动向家长告知服务方式、服务内容、安全保障措施等，建立家长申请、班级审核、校内实施、学校监管的工作机制。家长提出申请，经审核同意后，学校向家长明确双方职责和课后服务有关事项，由学校统一组织实施。经学校研究决定，下午课后延时服务放学时按疫情防控标准，分批放学。
夏、秋季放学时间为17:10——17:25
春、冬季放学时间为16:30——16:45</t>
  </si>
  <si>
    <t>上次我看中心完小课后服务时长2小时，为什么你们定的是课后服务时长为1.5小时（2节课）？
问卷调查（老师和家长）分别发放-主要是小学生群和老师群。</t>
  </si>
  <si>
    <t>导出课后服务费这个指标的支出情况。（校内课后服务收费开支，以不低于90%部分用于发放直接参与课后服务的人员补贴，不高于10%用于设备维护成本、学生活动等相关支出。</t>
  </si>
  <si>
    <t>财务管理不到位</t>
  </si>
  <si>
    <t>1、</t>
  </si>
  <si>
    <t>审核程序不到位</t>
  </si>
  <si>
    <t>所有凭证未经财务审核，未签字</t>
  </si>
  <si>
    <t>2、</t>
  </si>
  <si>
    <t>制度不完善</t>
  </si>
  <si>
    <t>审批制度中无财务审核，无三重一大制度集体决策制度。</t>
  </si>
  <si>
    <t>费用支出不合理</t>
  </si>
  <si>
    <t>1、2022.10.13#支付常德登顶红色文化教育培训有限公司支付教师培训费19620元，参训人员共25人*800元/人，其中杨智、姚建国2人不属于教师范围，为保安人员，相关开支不合理。(无相关培训通知，帐务处理不合规）
2022.10.8#支付常德登顶红色文化教育培训有限公司支付教师培训费16400元，参训人员共25人*656元/人，其中杨智、姚建国2人不属于教师范围，为保安人员，相关开支不合理。（实际上属于党建活动）</t>
  </si>
  <si>
    <t>未按相关标准执行</t>
  </si>
  <si>
    <t>《关于进一步做好中小课后服务收费工作的通知》常发改价费（2021）529号文，对课后服务费做了严格的规范开支标准，要求校内课后服务收费开支，以不低于90%部分用于发放直接参与课后服务人员补贴，不高于10%用于设备维护成本、学生活动等相关开支，总支出99993元，其中用于广告宣传制作费6260元，办公费6000元，人员补贴标准仅87.74%；
从项目帐看总支出99993元，其中用于广告宣传制作费6260元，办公费6000元，人员补贴标准仅87.74%
导出课后服务费这个指标的支出情况。（校内课后服务收费开支，以不低于90%部分用于发放直接参与课后服务的人员补贴，不高于10%用于设备维护成本、学生活动等相关支出。。</t>
  </si>
  <si>
    <t>未扣缴个税</t>
  </si>
  <si>
    <t>2022.6.14#支付姜文革六一音响租赁费3800元，10月11# 音响租赁费3000元，收款人/开票人为姜文革，未代扣代缴个人所得税；</t>
  </si>
  <si>
    <t>政府采购程序未执行</t>
  </si>
  <si>
    <t>电子卖场采购程序未执行</t>
  </si>
  <si>
    <t>1、2022.4.18#支付中国电信股份有限公司常德分公司智慧党建网络服务费3000元，未执行电子卖场采购。
2、2022.10.13#支付常德登顶红色文化教育培训有限公司支付教师培训费19620元，未执行电子卖场采购程序。
3、2022.7.27gn 12.38#支付残疾儿童刘宗福、瞿登科2名物资购买费用（米、及日常生活服务器12000元送教上门，相关支出未执行电子卖场采购程序。
4.2022.6.14#支付姜文革六一音响租赁费3800元，未执行电子卖场采购程序。
5.2022.5.11#支付常德市新方教学仪器设备有限公司班班通设备维护费21000元，未执行电子卖场采购程序。
6.2022.10.7#、11.5支付常德津盾联合保安服务有限公司远程监控租凭服务费15000元和4608元，未执行电子卖场采购，未附相关合同。
7. 2022.12.33#支付谢春办公用品费11800元，未执行电子卖场采购服务。</t>
  </si>
  <si>
    <t>3、</t>
  </si>
  <si>
    <t>业务实施不到位</t>
  </si>
  <si>
    <t>业务执行不到位</t>
  </si>
  <si>
    <t>1、人脸识别系统未与公安系统联网，未启用、查找人员录入信息情况。</t>
  </si>
  <si>
    <t>人员管理不到位</t>
  </si>
  <si>
    <t>2、保安未签订合同，10位临聘人员未采取劳务派遣方式合同用工。</t>
  </si>
  <si>
    <t>项目完工不及时</t>
  </si>
  <si>
    <t>2022.11.2#支付西洞庭飞跃建材-幼儿园教学楼维修项目款129955元，合同签订时间2022.9.9，工期2022.9.9-2022.9.21日，实际竣工验收时间为2022.10.8，未按合同工期完工。</t>
  </si>
  <si>
    <t>合同签订不合规</t>
  </si>
  <si>
    <t>2022.5.11#支付常德市新方教学仪器设备有限公司班班通设备维护费21000元，合同签订时间2022.2.24日，合同签订期限5年，维护费21000元/年，无条款支付具体时间条款，仅按年支付。，且提前支付未实施款项，合同签订条款不合规，费用支付不合理。
2022.10.7#、11.5支付2022年常德津盾联合保安服务有限公司远程监控租凭服务费15000元和4608元，合同签订时间2021.5.20日，合同签订期限5年，维护费15000+4608元，无条款支付具体时间条款，仅按年支付。，且提前支付未实施款项，合同签订条款不合规，费用支付不合理。</t>
  </si>
  <si>
    <t>超人员编织（要求提供2023年）1月人员工资名录。</t>
  </si>
  <si>
    <t>制度执行不到位</t>
  </si>
  <si>
    <t>望洲完小门卫生工作职责及管理制度第一条规定“门卫必须24小时有人在岗，按时登记交接班，不得擅离职富士康，严格杜绝无人管理状态。二门卫生一起上白班，晚上无人值班。</t>
  </si>
  <si>
    <t>活动室-舞蹈室-科技活动室-书法美术室-体育活动室-心理咨询室-音乐室</t>
  </si>
  <si>
    <t>部门整体支出绩效目标申报表</t>
  </si>
  <si>
    <t>(2022年度）</t>
  </si>
  <si>
    <t>填报单位（盖章）：常德市西洞庭管理区望洲完全小学</t>
  </si>
  <si>
    <t>部门名称</t>
  </si>
  <si>
    <t>常德市西洞庭管理区望洲完全小学</t>
  </si>
  <si>
    <t>年度预算申请
（万元）</t>
  </si>
  <si>
    <t>资金总额</t>
  </si>
  <si>
    <t>按收入性质分</t>
  </si>
  <si>
    <t>按支出性质分</t>
  </si>
  <si>
    <t>公共财政拨款</t>
  </si>
  <si>
    <t>政府性
基金拨款</t>
  </si>
  <si>
    <t>纳入专户的非税收入拨款</t>
  </si>
  <si>
    <t>其他资金</t>
  </si>
  <si>
    <t>基本支出</t>
  </si>
  <si>
    <t>项目支出</t>
  </si>
  <si>
    <t>部门职能职责描述</t>
  </si>
  <si>
    <t xml:space="preserve">  1、主要负责本覆盖区的适龄儿童的教育教学；
  2、负责计划、组织、实施、管理教学工作的全过程。确定教学管理的重点，监督执行教学计划方案，负责教学检查的组织实施，落实教学计划，确保学校教学不受干扰地正常进行。
  3、学校对学生的常规管理、思想教育、日常行为规范的养成及学校有关的大型活动的组织工作，促进学生良好行为习惯的养成及思想道德水平的提高。
  4、开展德育课题，加强学生政治思想教育。
  5、加强对班级、班主任的管理、做好贫困生资助工作。
  6、遵守财经纪律，执行财务管理制度。做好学校学费、培训费的收取工作，做好财务核算、费用报销及审核工作，做好有关考勤、考核等奖金、工资发放工作。合理使用经费，按期报好报表。</t>
  </si>
  <si>
    <t>整体绩效目标</t>
  </si>
  <si>
    <t xml:space="preserve">目标1.努力创建平安和谐校园，确保校园安宁，师生平安。 　　
目标2.努力提高学校办学水平，高水平高质量的迎接省级语言文字示范校。
目标3.践行学校育人理念，推进学校内涵发展，注重学生的品行培养，激发学习兴趣，培育健康体魄，养成良好习惯，全面提升教育质量。 　
目标4.深化特色学校建设，不断营造师生读书氛围，促进师生共同学习，共同成长。 　
目标5.加强学科教学质量过程管理，以高效课堂为抓手，以教科研为引领，发挥学校团队优势，全面提升各个学科的教学质量。 　　
</t>
  </si>
  <si>
    <t>部门整体
支出年度
绩效目标</t>
  </si>
  <si>
    <t>一级指标</t>
  </si>
  <si>
    <t>二级指标</t>
  </si>
  <si>
    <t>三级指标</t>
  </si>
  <si>
    <t>指标内容</t>
  </si>
  <si>
    <t>指标值</t>
  </si>
  <si>
    <t>备注</t>
  </si>
  <si>
    <t>产出指标</t>
  </si>
  <si>
    <t>数量指标</t>
  </si>
  <si>
    <t>入学率</t>
  </si>
  <si>
    <t>义务教育阶段入学率、巩固率</t>
  </si>
  <si>
    <t>安全排查次数</t>
  </si>
  <si>
    <t>一年进行2次安全隐患排查。</t>
  </si>
  <si>
    <t>安全演练次数</t>
  </si>
  <si>
    <t>组织学生进行4次安全演练。</t>
  </si>
  <si>
    <t>师生安全率</t>
  </si>
  <si>
    <t>保障师生安全，争取安全“0”事故。</t>
  </si>
  <si>
    <t>教育活动次数</t>
  </si>
  <si>
    <t>开展全校性的教育活动10次。</t>
  </si>
  <si>
    <t>论文篇数</t>
  </si>
  <si>
    <t>全校教师获奖论文10篇。</t>
  </si>
  <si>
    <t>质量指标</t>
  </si>
  <si>
    <t>教学秩序</t>
  </si>
  <si>
    <t>学校教育教学秩序良好。</t>
  </si>
  <si>
    <t>学生成绩</t>
  </si>
  <si>
    <t>各年级各学科合格率</t>
  </si>
  <si>
    <t>义务教育大班额消除率</t>
  </si>
  <si>
    <t>每班人数控制在50人以下</t>
  </si>
  <si>
    <t>上级评价　</t>
  </si>
  <si>
    <t>在年底的绩效考核中争取评为先进。</t>
  </si>
  <si>
    <t>时效指标</t>
  </si>
  <si>
    <t>分两期按时完成教学计划</t>
  </si>
  <si>
    <t>分春秋两季按时完成教育教学计划。</t>
  </si>
  <si>
    <t>分期完成教学任务</t>
  </si>
  <si>
    <t>全面完成教学任务，顺利完成小六会考。</t>
  </si>
  <si>
    <t>分两期按时发放贫困学生补助</t>
  </si>
  <si>
    <t>分春秋两期摸清家庭经济困难学生情况并及时发放补助。</t>
  </si>
  <si>
    <t>按时开展教育活动</t>
  </si>
  <si>
    <t>按时开展德育等各项活动。</t>
  </si>
  <si>
    <t>成本指标</t>
  </si>
  <si>
    <t>不超支预算</t>
  </si>
  <si>
    <t>勤俭办学，不超支预算。</t>
  </si>
  <si>
    <t>资金的使用</t>
  </si>
  <si>
    <t>全年预算金额416.45万元，全部用于保障教育教学。</t>
  </si>
  <si>
    <t>效益指标</t>
  </si>
  <si>
    <t>经济效益</t>
  </si>
  <si>
    <t>收支平衡</t>
  </si>
  <si>
    <t>完成小学教育，收支平衡。</t>
  </si>
  <si>
    <t>社会效益</t>
  </si>
  <si>
    <t>提高学生科学文化知识</t>
  </si>
  <si>
    <t>提高农村学生科学文化知识。</t>
  </si>
  <si>
    <t>促进教师成长</t>
  </si>
  <si>
    <t>激励教师工作积极性，促进教师的专业成长。</t>
  </si>
  <si>
    <t>提高教学教研水平</t>
  </si>
  <si>
    <t>促进教师相互学习，提高教学教研的水平。</t>
  </si>
  <si>
    <t>保证教育公平</t>
  </si>
  <si>
    <t>生态效益</t>
  </si>
  <si>
    <t>维护环境</t>
  </si>
  <si>
    <t>美化校园，维护校园环境。</t>
  </si>
  <si>
    <t>可持续影响</t>
  </si>
  <si>
    <t>学习习惯</t>
  </si>
  <si>
    <t>提高学生科学文化知识，并逐渐形成良好的学习习惯。　</t>
  </si>
  <si>
    <t>社会公众或服务对象满意度</t>
  </si>
  <si>
    <t>家长、学生的满意度</t>
  </si>
  <si>
    <t xml:space="preserve">家长、学生对教育的满意度
</t>
  </si>
  <si>
    <t>填报人： 熊英            联系电话：13307362319        填报日期：2022.9.5</t>
  </si>
  <si>
    <t>项   目</t>
  </si>
  <si>
    <t>2020年决算</t>
  </si>
  <si>
    <t>2021年预算</t>
  </si>
  <si>
    <t>2021年决算</t>
  </si>
  <si>
    <t>2021年决算较预算增+（减-）</t>
  </si>
  <si>
    <t>2021年决算较上年决算增+（减-）</t>
  </si>
  <si>
    <t>金额</t>
  </si>
  <si>
    <t>比例</t>
  </si>
  <si>
    <t>工资福利支出</t>
  </si>
  <si>
    <t>一般商品和服务支出</t>
  </si>
  <si>
    <t>对个人和家庭补助</t>
  </si>
  <si>
    <t>其他支出</t>
  </si>
  <si>
    <t>合计</t>
  </si>
  <si>
    <t>差异原因分析</t>
  </si>
  <si>
    <t>1、教育费附加项目金额未纳入预算。2、在职和退休人员文明单位奖和综治奖未纳入预算</t>
  </si>
  <si>
    <r>
      <rPr>
        <sz val="12"/>
        <color theme="1"/>
        <rFont val="仿宋"/>
        <charset val="134"/>
      </rPr>
      <t>项</t>
    </r>
    <r>
      <rPr>
        <sz val="12"/>
        <color theme="1"/>
        <rFont val="Times New Roman"/>
        <charset val="134"/>
      </rPr>
      <t xml:space="preserve">   </t>
    </r>
    <r>
      <rPr>
        <sz val="12"/>
        <color theme="1"/>
        <rFont val="仿宋"/>
        <charset val="134"/>
      </rPr>
      <t>目</t>
    </r>
  </si>
  <si>
    <r>
      <rPr>
        <sz val="12"/>
        <color theme="1"/>
        <rFont val="Times New Roman"/>
        <charset val="134"/>
      </rPr>
      <t>2020</t>
    </r>
    <r>
      <rPr>
        <sz val="12"/>
        <color theme="1"/>
        <rFont val="仿宋"/>
        <charset val="134"/>
      </rPr>
      <t>年决算</t>
    </r>
  </si>
  <si>
    <r>
      <rPr>
        <sz val="12"/>
        <color theme="1"/>
        <rFont val="Times New Roman"/>
        <charset val="134"/>
      </rPr>
      <t>2021</t>
    </r>
    <r>
      <rPr>
        <sz val="12"/>
        <color theme="1"/>
        <rFont val="仿宋"/>
        <charset val="134"/>
      </rPr>
      <t>年预算</t>
    </r>
  </si>
  <si>
    <r>
      <rPr>
        <sz val="12"/>
        <color theme="1"/>
        <rFont val="Times New Roman"/>
        <charset val="134"/>
      </rPr>
      <t>2021</t>
    </r>
    <r>
      <rPr>
        <sz val="12"/>
        <color theme="1"/>
        <rFont val="仿宋"/>
        <charset val="134"/>
      </rPr>
      <t>年决算</t>
    </r>
  </si>
  <si>
    <r>
      <rPr>
        <sz val="12"/>
        <color theme="1"/>
        <rFont val="Times New Roman"/>
        <charset val="134"/>
      </rPr>
      <t>2020</t>
    </r>
    <r>
      <rPr>
        <sz val="12"/>
        <color theme="1"/>
        <rFont val="仿宋"/>
        <charset val="134"/>
      </rPr>
      <t>年决算较年初预算增</t>
    </r>
    <r>
      <rPr>
        <sz val="12"/>
        <color theme="1"/>
        <rFont val="Times New Roman"/>
        <charset val="134"/>
      </rPr>
      <t>+</t>
    </r>
    <r>
      <rPr>
        <sz val="12"/>
        <color theme="1"/>
        <rFont val="仿宋"/>
        <charset val="134"/>
      </rPr>
      <t>（减</t>
    </r>
    <r>
      <rPr>
        <sz val="12"/>
        <color theme="1"/>
        <rFont val="Times New Roman"/>
        <charset val="134"/>
      </rPr>
      <t>-</t>
    </r>
    <r>
      <rPr>
        <sz val="12"/>
        <color theme="1"/>
        <rFont val="仿宋"/>
        <charset val="134"/>
      </rPr>
      <t>）</t>
    </r>
  </si>
  <si>
    <r>
      <rPr>
        <sz val="12"/>
        <color theme="1"/>
        <rFont val="Times New Roman"/>
        <charset val="134"/>
      </rPr>
      <t>2020</t>
    </r>
    <r>
      <rPr>
        <sz val="12"/>
        <color theme="1"/>
        <rFont val="仿宋"/>
        <charset val="134"/>
      </rPr>
      <t>年决算较上年决算增</t>
    </r>
    <r>
      <rPr>
        <sz val="12"/>
        <color theme="1"/>
        <rFont val="Times New Roman"/>
        <charset val="134"/>
      </rPr>
      <t>+</t>
    </r>
    <r>
      <rPr>
        <sz val="12"/>
        <color theme="1"/>
        <rFont val="仿宋"/>
        <charset val="134"/>
      </rPr>
      <t>（减</t>
    </r>
    <r>
      <rPr>
        <sz val="12"/>
        <color theme="1"/>
        <rFont val="Times New Roman"/>
        <charset val="134"/>
      </rPr>
      <t>-</t>
    </r>
    <r>
      <rPr>
        <sz val="12"/>
        <color theme="1"/>
        <rFont val="仿宋"/>
        <charset val="134"/>
      </rPr>
      <t>）</t>
    </r>
  </si>
  <si>
    <t>公务接待费</t>
  </si>
  <si>
    <t>公务用车运行维护费</t>
  </si>
  <si>
    <t>无因公出国（境）支出</t>
  </si>
  <si>
    <t>公务接待费预算不准确</t>
  </si>
  <si>
    <t>2020下学期</t>
  </si>
  <si>
    <t>高一</t>
  </si>
  <si>
    <t>类别</t>
  </si>
  <si>
    <t>人数</t>
  </si>
  <si>
    <t>学费</t>
  </si>
  <si>
    <t>差异</t>
  </si>
  <si>
    <t>高二</t>
  </si>
  <si>
    <t>高三</t>
  </si>
  <si>
    <t>航空班</t>
  </si>
  <si>
    <t>精英班</t>
  </si>
  <si>
    <t>创新班</t>
  </si>
  <si>
    <t>伯渠班</t>
  </si>
  <si>
    <t>2020年上学期</t>
  </si>
  <si>
    <t>师生比</t>
  </si>
  <si>
    <t>学校</t>
  </si>
  <si>
    <t>2020年</t>
  </si>
  <si>
    <t>2021年</t>
  </si>
  <si>
    <t>中考综合成绩</t>
  </si>
  <si>
    <t>排名</t>
  </si>
  <si>
    <t>教育教学质量奖综合得分</t>
  </si>
  <si>
    <t>二中</t>
  </si>
  <si>
    <t>三中</t>
  </si>
  <si>
    <t>四中</t>
  </si>
  <si>
    <t>五中</t>
  </si>
  <si>
    <t>六中</t>
  </si>
  <si>
    <t>七中</t>
  </si>
  <si>
    <t>十一中</t>
  </si>
  <si>
    <t>十三中</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</si>
</sst>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_ * #,##0_ ;_ * \-#,##0_ ;_ * &quot;-&quot;??_ ;_ @_ "/>
    <numFmt numFmtId="179" formatCode="0.00_ "/>
    <numFmt numFmtId="180" formatCode="_ * #,##0.0000_ ;_ * \-#,##0.0000_ ;_ * &quot;-&quot;??_ ;_ @_ "/>
    <numFmt numFmtId="181" formatCode="_ * #,##0.00000_ ;_ * \-#,##0.00000_ ;_ * &quot;-&quot;??_ ;_ @_ "/>
    <numFmt numFmtId="182" formatCode="_ * #,##0.000000_ ;_ * \-#,##0.000000_ ;_ * &quot;-&quot;??_ ;_ @_ "/>
  </numFmts>
  <fonts count="56">
    <font>
      <sz val="11"/>
      <color theme="1"/>
      <name val="宋体"/>
      <charset val="134"/>
      <scheme val="minor"/>
    </font>
    <font>
      <sz val="11"/>
      <color theme="1"/>
      <name val="仿宋"/>
      <charset val="134"/>
    </font>
    <font>
      <sz val="12"/>
      <color theme="1"/>
      <name val="仿宋"/>
      <charset val="134"/>
    </font>
    <font>
      <sz val="12"/>
      <color theme="1"/>
      <name val="Times New Roman"/>
      <charset val="134"/>
    </font>
    <font>
      <sz val="12"/>
      <name val="宋体"/>
      <charset val="134"/>
    </font>
    <font>
      <sz val="22"/>
      <name val="仿宋"/>
      <charset val="134"/>
    </font>
    <font>
      <sz val="12"/>
      <name val="仿宋"/>
      <charset val="134"/>
    </font>
    <font>
      <sz val="10"/>
      <name val="仿宋"/>
      <charset val="134"/>
    </font>
    <font>
      <b/>
      <sz val="12"/>
      <name val="仿宋"/>
      <charset val="134"/>
    </font>
    <font>
      <sz val="10"/>
      <color rgb="FFFF0000"/>
      <name val="仿宋"/>
      <charset val="134"/>
    </font>
    <font>
      <sz val="11"/>
      <color rgb="FFFF0000"/>
      <name val="宋体"/>
      <charset val="134"/>
      <scheme val="minor"/>
    </font>
    <font>
      <sz val="12"/>
      <name val="Times New Roman"/>
      <charset val="134"/>
    </font>
    <font>
      <sz val="24"/>
      <name val="Times New Roman"/>
      <charset val="134"/>
    </font>
    <font>
      <sz val="12"/>
      <color indexed="8"/>
      <name val="Times New Roman"/>
      <charset val="134"/>
    </font>
    <font>
      <sz val="18"/>
      <color theme="1"/>
      <name val="Times New Roman"/>
      <charset val="134"/>
    </font>
    <font>
      <sz val="12"/>
      <color theme="1"/>
      <name val="SimSun"/>
      <charset val="134"/>
    </font>
    <font>
      <sz val="12"/>
      <color theme="1"/>
      <name val="宋体"/>
      <charset val="134"/>
    </font>
    <font>
      <sz val="12"/>
      <name val="仿宋_GB2312"/>
      <charset val="134"/>
    </font>
    <font>
      <b/>
      <sz val="12"/>
      <color theme="1"/>
      <name val="Times New Roman"/>
      <charset val="134"/>
    </font>
    <font>
      <b/>
      <sz val="12"/>
      <color indexed="8"/>
      <name val="Times New Roman"/>
      <charset val="134"/>
    </font>
    <font>
      <sz val="18"/>
      <color indexed="8"/>
      <name val="Times New Roman"/>
      <charset val="134"/>
    </font>
    <font>
      <sz val="12"/>
      <color rgb="FF000000"/>
      <name val="Times New Roman"/>
      <charset val="134"/>
    </font>
    <font>
      <sz val="12"/>
      <color indexed="8"/>
      <name val="仿宋"/>
      <charset val="134"/>
    </font>
    <font>
      <sz val="24"/>
      <color indexed="8"/>
      <name val="方正小标宋简体"/>
      <charset val="134"/>
    </font>
    <font>
      <sz val="12"/>
      <name val="黑体"/>
      <charset val="134"/>
    </font>
    <font>
      <sz val="24"/>
      <color rgb="FF000000"/>
      <name val="Times New Roman"/>
      <charset val="134"/>
    </font>
    <font>
      <sz val="24"/>
      <color indexed="8"/>
      <name val="Times New Roman"/>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24"/>
      <name val="方正小标宋_GBK"/>
      <charset val="134"/>
    </font>
    <font>
      <sz val="12"/>
      <color theme="1"/>
      <name val="黑体"/>
      <charset val="134"/>
    </font>
    <font>
      <sz val="18"/>
      <color theme="1"/>
      <name val="方正小标宋简体"/>
      <charset val="134"/>
    </font>
    <font>
      <sz val="18"/>
      <color indexed="8"/>
      <name val="方正小标宋_GBK"/>
      <charset val="134"/>
    </font>
    <font>
      <sz val="12"/>
      <color indexed="8"/>
      <name val="黑体"/>
      <charset val="134"/>
    </font>
    <font>
      <sz val="12"/>
      <color rgb="FF000000"/>
      <name val="黑体"/>
      <charset val="134"/>
    </font>
    <font>
      <sz val="12"/>
      <color rgb="FF000000"/>
      <name val="仿宋"/>
      <charset val="134"/>
    </font>
    <font>
      <sz val="24"/>
      <color rgb="FF000000"/>
      <name val="方正小标宋简体"/>
      <charset val="134"/>
    </font>
  </fonts>
  <fills count="38">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rgb="FF000000"/>
      </right>
      <top style="thin">
        <color auto="1"/>
      </top>
      <bottom style="thin">
        <color auto="1"/>
      </bottom>
      <diagonal/>
    </border>
    <border>
      <left style="thin">
        <color auto="1"/>
      </left>
      <right style="thin">
        <color auto="1"/>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27" fillId="0" borderId="0" applyFont="0" applyFill="0" applyBorder="0" applyAlignment="0" applyProtection="0">
      <alignment vertical="center"/>
    </xf>
    <xf numFmtId="44" fontId="0" fillId="0" borderId="0" applyFont="0" applyFill="0" applyBorder="0" applyAlignment="0" applyProtection="0">
      <alignment vertical="center"/>
    </xf>
    <xf numFmtId="9" fontId="27"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7" borderId="14"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5"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6" fillId="8" borderId="17" applyNumberFormat="0" applyAlignment="0" applyProtection="0">
      <alignment vertical="center"/>
    </xf>
    <xf numFmtId="0" fontId="37" fillId="9" borderId="18" applyNumberFormat="0" applyAlignment="0" applyProtection="0">
      <alignment vertical="center"/>
    </xf>
    <xf numFmtId="0" fontId="38" fillId="9" borderId="17" applyNumberFormat="0" applyAlignment="0" applyProtection="0">
      <alignment vertical="center"/>
    </xf>
    <xf numFmtId="0" fontId="39" fillId="10" borderId="19" applyNumberFormat="0" applyAlignment="0" applyProtection="0">
      <alignment vertical="center"/>
    </xf>
    <xf numFmtId="0" fontId="40" fillId="0" borderId="20" applyNumberFormat="0" applyFill="0" applyAlignment="0" applyProtection="0">
      <alignment vertical="center"/>
    </xf>
    <xf numFmtId="0" fontId="41" fillId="0" borderId="21" applyNumberFormat="0" applyFill="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4"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6" fillId="35" borderId="0" applyNumberFormat="0" applyBorder="0" applyAlignment="0" applyProtection="0">
      <alignment vertical="center"/>
    </xf>
    <xf numFmtId="0" fontId="46" fillId="36" borderId="0" applyNumberFormat="0" applyBorder="0" applyAlignment="0" applyProtection="0">
      <alignment vertical="center"/>
    </xf>
    <xf numFmtId="0" fontId="45" fillId="37" borderId="0" applyNumberFormat="0" applyBorder="0" applyAlignment="0" applyProtection="0">
      <alignment vertical="center"/>
    </xf>
    <xf numFmtId="9" fontId="27" fillId="0" borderId="0" applyFont="0" applyFill="0" applyBorder="0" applyAlignment="0" applyProtection="0">
      <alignment vertical="center"/>
    </xf>
    <xf numFmtId="0" fontId="0" fillId="0" borderId="0">
      <alignment vertical="center"/>
    </xf>
    <xf numFmtId="0" fontId="47" fillId="0" borderId="0">
      <alignment vertical="center"/>
    </xf>
    <xf numFmtId="0" fontId="4" fillId="0" borderId="0">
      <alignment vertical="center"/>
    </xf>
    <xf numFmtId="0" fontId="27" fillId="0" borderId="0">
      <alignment vertical="center"/>
    </xf>
    <xf numFmtId="0" fontId="4" fillId="0" borderId="0">
      <alignment vertical="center"/>
    </xf>
    <xf numFmtId="43" fontId="27" fillId="0" borderId="0" applyFont="0" applyFill="0" applyBorder="0" applyAlignment="0" applyProtection="0">
      <alignment vertical="center"/>
    </xf>
    <xf numFmtId="0" fontId="4" fillId="0" borderId="0">
      <alignment vertical="center"/>
    </xf>
    <xf numFmtId="0" fontId="4" fillId="0" borderId="0">
      <alignment vertical="center"/>
    </xf>
  </cellStyleXfs>
  <cellXfs count="31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3" fontId="1" fillId="0" borderId="1" xfId="1" applyFont="1" applyBorder="1" applyAlignment="1">
      <alignment horizontal="center" vertical="center"/>
    </xf>
    <xf numFmtId="0" fontId="1" fillId="0" borderId="4" xfId="0" applyFont="1" applyBorder="1" applyAlignment="1">
      <alignment horizontal="center" vertical="center"/>
    </xf>
    <xf numFmtId="43" fontId="0" fillId="0" borderId="0" xfId="1" applyFont="1">
      <alignment vertical="center"/>
    </xf>
    <xf numFmtId="4" fontId="0" fillId="0" borderId="0" xfId="0" applyNumberFormat="1">
      <alignment vertical="center"/>
    </xf>
    <xf numFmtId="0" fontId="2" fillId="0" borderId="1" xfId="0" applyFont="1" applyBorder="1" applyAlignment="1">
      <alignment horizontal="center" vertical="center" wrapText="1"/>
    </xf>
    <xf numFmtId="43" fontId="3" fillId="0" borderId="1" xfId="1" applyFont="1" applyBorder="1" applyAlignment="1">
      <alignment horizontal="right" vertical="center" wrapText="1"/>
    </xf>
    <xf numFmtId="43"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43" fontId="2" fillId="0" borderId="1" xfId="0" applyNumberFormat="1" applyFont="1" applyBorder="1" applyAlignment="1">
      <alignment horizontal="right"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center" vertical="center" wrapText="1"/>
    </xf>
    <xf numFmtId="43" fontId="3" fillId="0" borderId="0" xfId="1" applyFont="1" applyBorder="1" applyAlignment="1">
      <alignment horizontal="right" vertical="center" wrapText="1"/>
    </xf>
    <xf numFmtId="43" fontId="2" fillId="0" borderId="0" xfId="0" applyNumberFormat="1" applyFont="1" applyAlignment="1">
      <alignment horizontal="right" vertical="center" wrapText="1"/>
    </xf>
    <xf numFmtId="10" fontId="2" fillId="0" borderId="0" xfId="0" applyNumberFormat="1" applyFont="1" applyAlignment="1">
      <alignment horizontal="right" vertical="center" wrapText="1"/>
    </xf>
    <xf numFmtId="0" fontId="3" fillId="0" borderId="1" xfId="0" applyFont="1" applyBorder="1" applyAlignment="1">
      <alignment horizontal="center" vertical="center" wrapText="1"/>
    </xf>
    <xf numFmtId="43" fontId="3" fillId="0" borderId="1" xfId="0" applyNumberFormat="1" applyFont="1" applyBorder="1" applyAlignment="1">
      <alignment horizontal="right" vertical="center" wrapText="1"/>
    </xf>
    <xf numFmtId="10"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43" fontId="0" fillId="0" borderId="0" xfId="0" applyNumberFormat="1">
      <alignment vertical="center"/>
    </xf>
    <xf numFmtId="176"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43" fontId="2" fillId="0" borderId="0" xfId="1" applyFont="1" applyBorder="1" applyAlignment="1">
      <alignment horizontal="right" vertical="center" wrapText="1"/>
    </xf>
    <xf numFmtId="10" fontId="3" fillId="0" borderId="1" xfId="3" applyNumberFormat="1" applyFont="1" applyBorder="1" applyAlignment="1">
      <alignment horizontal="righ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wrapText="1"/>
    </xf>
    <xf numFmtId="4" fontId="8" fillId="0" borderId="9" xfId="53" applyNumberFormat="1" applyFont="1" applyFill="1" applyBorder="1" applyAlignment="1">
      <alignment horizontal="right" vertical="center"/>
    </xf>
    <xf numFmtId="4" fontId="8" fillId="0" borderId="9" xfId="0" applyNumberFormat="1" applyFont="1" applyFill="1" applyBorder="1" applyAlignment="1">
      <alignment horizontal="right" vertical="center"/>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0" fillId="4" borderId="0" xfId="0" applyFill="1">
      <alignment vertical="center"/>
    </xf>
    <xf numFmtId="0" fontId="10" fillId="4" borderId="0" xfId="0" applyFont="1" applyFill="1">
      <alignment vertical="center"/>
    </xf>
    <xf numFmtId="0" fontId="0" fillId="3" borderId="0" xfId="0" applyFill="1">
      <alignment vertical="center"/>
    </xf>
    <xf numFmtId="0" fontId="0" fillId="4" borderId="0" xfId="0" applyFill="1" applyAlignment="1">
      <alignment vertical="center" wrapText="1"/>
    </xf>
    <xf numFmtId="0" fontId="10" fillId="4" borderId="0" xfId="0" applyFont="1" applyFill="1" applyAlignment="1">
      <alignment vertical="center" wrapText="1"/>
    </xf>
    <xf numFmtId="0" fontId="0" fillId="3" borderId="0" xfId="0" applyFill="1" applyAlignment="1">
      <alignment vertical="center" wrapText="1"/>
    </xf>
    <xf numFmtId="49" fontId="11" fillId="0" borderId="0" xfId="57" applyNumberFormat="1" applyFont="1">
      <alignment vertical="center"/>
    </xf>
    <xf numFmtId="0" fontId="11" fillId="0" borderId="0" xfId="57" applyFont="1" applyFill="1">
      <alignment vertical="center"/>
    </xf>
    <xf numFmtId="0" fontId="11" fillId="0" borderId="0" xfId="57" applyFont="1" applyAlignment="1">
      <alignment vertical="center" textRotation="255"/>
    </xf>
    <xf numFmtId="0" fontId="11" fillId="0" borderId="0" xfId="57" applyFont="1">
      <alignment vertical="center"/>
    </xf>
    <xf numFmtId="0" fontId="11" fillId="0" borderId="0" xfId="57" applyFont="1" applyAlignment="1">
      <alignment horizontal="center" vertical="center"/>
    </xf>
    <xf numFmtId="177" fontId="11" fillId="0" borderId="0" xfId="57" applyNumberFormat="1" applyFont="1" applyAlignment="1">
      <alignment horizontal="center" vertical="center"/>
    </xf>
    <xf numFmtId="0" fontId="11" fillId="0" borderId="0" xfId="57" applyFont="1" applyAlignment="1">
      <alignment vertical="center" wrapText="1"/>
    </xf>
    <xf numFmtId="177" fontId="11" fillId="0" borderId="0" xfId="57" applyNumberFormat="1" applyFont="1" applyAlignment="1">
      <alignment vertical="center" wrapText="1"/>
    </xf>
    <xf numFmtId="0" fontId="12" fillId="0" borderId="0" xfId="57" applyFont="1" applyAlignment="1">
      <alignment horizontal="center" vertical="center"/>
    </xf>
    <xf numFmtId="177" fontId="12" fillId="0" borderId="0" xfId="57" applyNumberFormat="1" applyFont="1" applyAlignment="1">
      <alignment horizontal="center" vertical="center"/>
    </xf>
    <xf numFmtId="49" fontId="11" fillId="0" borderId="1" xfId="57" applyNumberFormat="1" applyFont="1" applyBorder="1" applyAlignment="1">
      <alignment horizontal="center" vertical="center" wrapText="1"/>
    </xf>
    <xf numFmtId="177" fontId="11" fillId="0" borderId="1" xfId="57" applyNumberFormat="1" applyFont="1" applyBorder="1" applyAlignment="1">
      <alignment horizontal="center" vertical="center" wrapText="1"/>
    </xf>
    <xf numFmtId="49" fontId="11" fillId="0" borderId="1" xfId="57" applyNumberFormat="1" applyFont="1" applyBorder="1" applyAlignment="1">
      <alignment horizontal="center" vertical="center"/>
    </xf>
    <xf numFmtId="49" fontId="11" fillId="0" borderId="1" xfId="57" applyNumberFormat="1" applyFont="1" applyFill="1" applyBorder="1" applyAlignment="1">
      <alignment horizontal="center" vertical="center" wrapText="1"/>
    </xf>
    <xf numFmtId="177" fontId="11" fillId="0" borderId="1" xfId="57" applyNumberFormat="1" applyFont="1" applyFill="1" applyBorder="1" applyAlignment="1">
      <alignment horizontal="center" vertical="center" wrapText="1"/>
    </xf>
    <xf numFmtId="49" fontId="11" fillId="0" borderId="1" xfId="57" applyNumberFormat="1" applyFont="1" applyFill="1" applyBorder="1" applyAlignment="1">
      <alignment vertical="center" wrapText="1"/>
    </xf>
    <xf numFmtId="0" fontId="11" fillId="0" borderId="1" xfId="57" applyFont="1" applyFill="1" applyBorder="1" applyAlignment="1">
      <alignment horizontal="center" vertical="center"/>
    </xf>
    <xf numFmtId="49" fontId="11" fillId="0" borderId="1" xfId="57" applyNumberFormat="1" applyFont="1" applyFill="1" applyBorder="1" applyAlignment="1">
      <alignment horizontal="left" vertical="center" wrapText="1"/>
    </xf>
    <xf numFmtId="49" fontId="11" fillId="0" borderId="12" xfId="57" applyNumberFormat="1" applyFont="1" applyBorder="1" applyAlignment="1">
      <alignment horizontal="center" vertical="center" wrapText="1"/>
    </xf>
    <xf numFmtId="49" fontId="11" fillId="0" borderId="1" xfId="57" applyNumberFormat="1" applyFont="1" applyBorder="1" applyAlignment="1">
      <alignment vertical="center" wrapText="1"/>
    </xf>
    <xf numFmtId="0" fontId="11" fillId="0" borderId="1" xfId="57" applyFont="1" applyBorder="1" applyAlignment="1">
      <alignment horizontal="center" vertical="center"/>
    </xf>
    <xf numFmtId="49" fontId="11" fillId="0" borderId="10" xfId="57" applyNumberFormat="1" applyFont="1" applyBorder="1" applyAlignment="1">
      <alignment horizontal="center" vertical="center" wrapText="1"/>
    </xf>
    <xf numFmtId="49" fontId="11" fillId="0" borderId="10" xfId="57" applyNumberFormat="1" applyFont="1" applyFill="1" applyBorder="1" applyAlignment="1">
      <alignment horizontal="center" vertical="center" wrapText="1"/>
    </xf>
    <xf numFmtId="49" fontId="11" fillId="0" borderId="8" xfId="57" applyNumberFormat="1" applyFont="1" applyFill="1" applyBorder="1" applyAlignment="1">
      <alignment horizontal="center" vertical="center" wrapText="1"/>
    </xf>
    <xf numFmtId="49" fontId="11" fillId="0" borderId="1" xfId="57" applyNumberFormat="1" applyFont="1" applyFill="1" applyBorder="1" applyAlignment="1">
      <alignment horizontal="justify" vertical="center"/>
    </xf>
    <xf numFmtId="49" fontId="6" fillId="0" borderId="1" xfId="57" applyNumberFormat="1" applyFont="1" applyBorder="1" applyAlignment="1">
      <alignment vertical="center" wrapText="1"/>
    </xf>
    <xf numFmtId="49" fontId="6" fillId="0" borderId="1" xfId="57" applyNumberFormat="1" applyFont="1" applyFill="1" applyBorder="1" applyAlignment="1">
      <alignment vertical="center" wrapText="1"/>
    </xf>
    <xf numFmtId="49" fontId="13" fillId="0" borderId="1" xfId="57" applyNumberFormat="1" applyFont="1" applyBorder="1" applyAlignment="1">
      <alignment horizontal="center" vertical="center" wrapText="1"/>
    </xf>
    <xf numFmtId="49" fontId="6" fillId="0" borderId="1" xfId="57" applyNumberFormat="1" applyFont="1" applyFill="1" applyBorder="1" applyAlignment="1">
      <alignment horizontal="left" vertical="center" wrapText="1"/>
    </xf>
    <xf numFmtId="0" fontId="11" fillId="0" borderId="1" xfId="57" applyFont="1" applyBorder="1" applyAlignment="1">
      <alignment horizontal="center" vertical="center" wrapText="1"/>
    </xf>
    <xf numFmtId="177" fontId="11" fillId="0" borderId="1" xfId="57" applyNumberFormat="1" applyFont="1" applyBorder="1" applyAlignment="1">
      <alignment horizontal="center" vertical="center"/>
    </xf>
    <xf numFmtId="0" fontId="11" fillId="0" borderId="1" xfId="57" applyFont="1" applyBorder="1">
      <alignment vertical="center"/>
    </xf>
    <xf numFmtId="2" fontId="11" fillId="0" borderId="1" xfId="57" applyNumberFormat="1" applyFont="1" applyBorder="1" applyAlignment="1">
      <alignment horizontal="center" vertical="center"/>
    </xf>
    <xf numFmtId="49" fontId="11" fillId="0" borderId="0" xfId="57" applyNumberFormat="1" applyFont="1" applyAlignment="1">
      <alignment vertical="center" wrapText="1"/>
    </xf>
    <xf numFmtId="0" fontId="11" fillId="0" borderId="0" xfId="57" applyFont="1" applyFill="1" applyAlignment="1">
      <alignment vertical="center" wrapText="1"/>
    </xf>
    <xf numFmtId="0" fontId="4" fillId="0" borderId="0" xfId="57" applyFont="1" applyFill="1" applyAlignment="1">
      <alignment vertical="center" wrapText="1"/>
    </xf>
    <xf numFmtId="0" fontId="4" fillId="0" borderId="0" xfId="57" applyFont="1" applyAlignment="1">
      <alignment vertical="center" wrapText="1"/>
    </xf>
    <xf numFmtId="49" fontId="6" fillId="0" borderId="1" xfId="57" applyNumberFormat="1" applyFont="1" applyBorder="1" applyAlignment="1">
      <alignment horizontal="left" vertical="center" wrapText="1"/>
    </xf>
    <xf numFmtId="0" fontId="11" fillId="0" borderId="1" xfId="57" applyFont="1" applyBorder="1" applyAlignment="1">
      <alignment vertical="center" wrapText="1"/>
    </xf>
    <xf numFmtId="10" fontId="11" fillId="0" borderId="0" xfId="3" applyNumberFormat="1" applyFont="1" applyAlignment="1">
      <alignment vertical="center" wrapText="1"/>
    </xf>
    <xf numFmtId="0" fontId="3" fillId="0" borderId="0" xfId="50" applyFont="1" applyFill="1" applyAlignment="1">
      <alignment horizontal="center" vertical="center"/>
    </xf>
    <xf numFmtId="0" fontId="3" fillId="0" borderId="0" xfId="50" applyFont="1" applyFill="1" applyAlignment="1">
      <alignment horizontal="left" vertical="center" wrapText="1"/>
    </xf>
    <xf numFmtId="0" fontId="3" fillId="0" borderId="0" xfId="50" applyFont="1" applyFill="1" applyAlignment="1">
      <alignment horizontal="center" vertical="center" wrapText="1"/>
    </xf>
    <xf numFmtId="0" fontId="3" fillId="0" borderId="0" xfId="50" applyFont="1" applyFill="1" applyAlignment="1">
      <alignment horizontal="left" vertical="center"/>
    </xf>
    <xf numFmtId="0" fontId="14" fillId="0" borderId="5"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2" fillId="0" borderId="1" xfId="50" applyFont="1" applyFill="1" applyBorder="1" applyAlignment="1">
      <alignment horizontal="left" vertical="center" wrapText="1"/>
    </xf>
    <xf numFmtId="9" fontId="3" fillId="0" borderId="1" xfId="50" applyNumberFormat="1" applyFont="1" applyFill="1" applyBorder="1" applyAlignment="1">
      <alignment horizontal="center" vertical="center"/>
    </xf>
    <xf numFmtId="9" fontId="3" fillId="0" borderId="1" xfId="5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15" fillId="0" borderId="1" xfId="50" applyFont="1" applyFill="1" applyBorder="1" applyAlignment="1">
      <alignment horizontal="center" vertical="center"/>
    </xf>
    <xf numFmtId="0" fontId="2" fillId="0" borderId="1" xfId="50" applyFont="1" applyFill="1" applyBorder="1" applyAlignment="1">
      <alignment horizontal="center" vertical="center"/>
    </xf>
    <xf numFmtId="9" fontId="2" fillId="0" borderId="1" xfId="50" applyNumberFormat="1" applyFont="1" applyFill="1" applyBorder="1" applyAlignment="1">
      <alignment horizontal="center" vertical="center" wrapText="1"/>
    </xf>
    <xf numFmtId="0" fontId="11" fillId="0" borderId="1" xfId="50" applyFont="1" applyFill="1" applyBorder="1" applyAlignment="1">
      <alignment horizontal="center" vertical="center"/>
    </xf>
    <xf numFmtId="0" fontId="6" fillId="0" borderId="1" xfId="50" applyFont="1" applyFill="1" applyBorder="1" applyAlignment="1">
      <alignment vertical="center" wrapText="1"/>
    </xf>
    <xf numFmtId="0" fontId="11" fillId="0" borderId="1" xfId="50" applyFont="1" applyFill="1" applyBorder="1" applyAlignment="1">
      <alignment vertical="center" wrapText="1"/>
    </xf>
    <xf numFmtId="0" fontId="2" fillId="0" borderId="1" xfId="50" applyFont="1" applyFill="1" applyBorder="1" applyAlignment="1">
      <alignment horizontal="center" vertical="center" wrapText="1"/>
    </xf>
    <xf numFmtId="10" fontId="3" fillId="0" borderId="1" xfId="50" applyNumberFormat="1" applyFont="1" applyFill="1" applyBorder="1" applyAlignment="1">
      <alignment horizontal="center" vertical="center" wrapText="1"/>
    </xf>
    <xf numFmtId="0" fontId="3" fillId="4" borderId="0" xfId="50" applyFont="1" applyFill="1" applyAlignment="1">
      <alignment horizontal="center" vertical="center"/>
    </xf>
    <xf numFmtId="0" fontId="3" fillId="3" borderId="0" xfId="50" applyFont="1" applyFill="1" applyAlignment="1">
      <alignment horizontal="center" vertical="center"/>
    </xf>
    <xf numFmtId="0" fontId="3" fillId="5" borderId="0" xfId="50" applyFont="1" applyFill="1" applyAlignment="1">
      <alignment horizontal="center" vertical="center"/>
    </xf>
    <xf numFmtId="0" fontId="3" fillId="5" borderId="0" xfId="50" applyFont="1" applyFill="1" applyAlignment="1">
      <alignment horizontal="left" vertical="center" wrapText="1"/>
    </xf>
    <xf numFmtId="0" fontId="3" fillId="5" borderId="0" xfId="50" applyFont="1" applyFill="1" applyAlignment="1">
      <alignment horizontal="center" vertical="center" wrapText="1"/>
    </xf>
    <xf numFmtId="0" fontId="3" fillId="5" borderId="0" xfId="50" applyFont="1" applyFill="1" applyAlignment="1">
      <alignment horizontal="left" vertical="center"/>
    </xf>
    <xf numFmtId="0" fontId="14" fillId="5" borderId="5" xfId="50" applyFont="1" applyFill="1" applyBorder="1" applyAlignment="1">
      <alignment horizontal="center" vertical="center"/>
    </xf>
    <xf numFmtId="0" fontId="3" fillId="5" borderId="1" xfId="50" applyFont="1" applyFill="1" applyBorder="1" applyAlignment="1">
      <alignment horizontal="center" vertical="center"/>
    </xf>
    <xf numFmtId="0" fontId="3" fillId="5" borderId="1" xfId="50" applyFont="1" applyFill="1" applyBorder="1" applyAlignment="1">
      <alignment horizontal="center" vertical="center" wrapText="1"/>
    </xf>
    <xf numFmtId="0" fontId="3" fillId="5" borderId="1" xfId="50" applyFont="1" applyFill="1" applyBorder="1" applyAlignment="1">
      <alignment horizontal="left" vertical="center" wrapText="1"/>
    </xf>
    <xf numFmtId="0" fontId="3" fillId="4" borderId="1" xfId="50" applyFont="1" applyFill="1" applyBorder="1" applyAlignment="1">
      <alignment horizontal="center" vertical="center"/>
    </xf>
    <xf numFmtId="0" fontId="2" fillId="4" borderId="1" xfId="50" applyFont="1" applyFill="1" applyBorder="1" applyAlignment="1">
      <alignment horizontal="left" vertical="center" wrapText="1"/>
    </xf>
    <xf numFmtId="9" fontId="3" fillId="4" borderId="1" xfId="50" applyNumberFormat="1" applyFont="1" applyFill="1" applyBorder="1" applyAlignment="1">
      <alignment horizontal="center" vertical="center"/>
    </xf>
    <xf numFmtId="9" fontId="3" fillId="4" borderId="1" xfId="50" applyNumberFormat="1" applyFont="1" applyFill="1" applyBorder="1" applyAlignment="1">
      <alignment horizontal="center" vertical="center" wrapText="1"/>
    </xf>
    <xf numFmtId="0" fontId="16" fillId="4" borderId="1" xfId="50" applyFont="1" applyFill="1" applyBorder="1" applyAlignment="1">
      <alignment horizontal="center" vertical="center"/>
    </xf>
    <xf numFmtId="0" fontId="2" fillId="4" borderId="1" xfId="0" applyFont="1" applyFill="1" applyBorder="1" applyAlignment="1">
      <alignment horizontal="left" vertical="center" wrapText="1"/>
    </xf>
    <xf numFmtId="9" fontId="3" fillId="4"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50" applyFont="1" applyFill="1" applyBorder="1" applyAlignment="1">
      <alignment horizontal="left" vertical="center" wrapText="1"/>
    </xf>
    <xf numFmtId="0" fontId="3" fillId="4" borderId="1" xfId="50" applyFont="1" applyFill="1" applyBorder="1" applyAlignment="1">
      <alignment horizontal="center" vertical="center" wrapText="1"/>
    </xf>
    <xf numFmtId="0" fontId="11" fillId="3" borderId="1" xfId="50" applyFont="1" applyFill="1" applyBorder="1" applyAlignment="1">
      <alignment horizontal="center" vertical="center"/>
    </xf>
    <xf numFmtId="0" fontId="6" fillId="3" borderId="1" xfId="50" applyFont="1" applyFill="1" applyBorder="1" applyAlignment="1">
      <alignment vertical="center" wrapText="1"/>
    </xf>
    <xf numFmtId="9" fontId="3" fillId="3" borderId="1" xfId="50" applyNumberFormat="1" applyFont="1" applyFill="1" applyBorder="1" applyAlignment="1">
      <alignment horizontal="center" vertical="center"/>
    </xf>
    <xf numFmtId="9" fontId="3" fillId="3" borderId="1" xfId="50" applyNumberFormat="1" applyFont="1" applyFill="1" applyBorder="1" applyAlignment="1">
      <alignment horizontal="center" vertical="center" wrapText="1"/>
    </xf>
    <xf numFmtId="0" fontId="3" fillId="3" borderId="1" xfId="50" applyFont="1" applyFill="1" applyBorder="1" applyAlignment="1">
      <alignment horizontal="center" vertical="center"/>
    </xf>
    <xf numFmtId="0" fontId="16" fillId="4" borderId="0" xfId="50" applyFont="1" applyFill="1" applyAlignment="1">
      <alignment horizontal="center" vertical="center"/>
    </xf>
    <xf numFmtId="9" fontId="16" fillId="4" borderId="1" xfId="50" applyNumberFormat="1" applyFont="1" applyFill="1" applyBorder="1" applyAlignment="1">
      <alignment horizontal="center" vertical="center" wrapText="1"/>
    </xf>
    <xf numFmtId="0" fontId="2" fillId="4" borderId="1" xfId="50" applyFont="1" applyFill="1" applyBorder="1" applyAlignment="1">
      <alignment horizontal="center" vertical="center" wrapText="1"/>
    </xf>
    <xf numFmtId="0" fontId="16" fillId="4" borderId="1" xfId="50" applyFont="1" applyFill="1" applyBorder="1" applyAlignment="1">
      <alignment horizontal="left" vertical="center" wrapText="1"/>
    </xf>
    <xf numFmtId="0" fontId="11" fillId="4" borderId="1" xfId="50" applyFont="1" applyFill="1" applyBorder="1" applyAlignment="1">
      <alignment horizontal="center" vertical="center"/>
    </xf>
    <xf numFmtId="0" fontId="11" fillId="4" borderId="1" xfId="50" applyFont="1" applyFill="1" applyBorder="1" applyAlignment="1">
      <alignment vertical="center" wrapText="1"/>
    </xf>
    <xf numFmtId="9" fontId="2" fillId="3" borderId="1" xfId="50" applyNumberFormat="1" applyFont="1" applyFill="1" applyBorder="1" applyAlignment="1">
      <alignment horizontal="center" vertical="center" wrapText="1"/>
    </xf>
    <xf numFmtId="0" fontId="3" fillId="3" borderId="1" xfId="50" applyFont="1" applyFill="1" applyBorder="1" applyAlignment="1">
      <alignment horizontal="left" vertical="center" wrapText="1"/>
    </xf>
    <xf numFmtId="0" fontId="3" fillId="3" borderId="1" xfId="50" applyFont="1" applyFill="1" applyBorder="1" applyAlignment="1">
      <alignment horizontal="center" vertical="center" wrapText="1"/>
    </xf>
    <xf numFmtId="0" fontId="11" fillId="3" borderId="1" xfId="50" applyFont="1" applyFill="1" applyBorder="1" applyAlignment="1">
      <alignment vertical="center" wrapText="1"/>
    </xf>
    <xf numFmtId="10" fontId="11" fillId="3" borderId="1" xfId="50" applyNumberFormat="1" applyFont="1" applyFill="1" applyBorder="1" applyAlignment="1">
      <alignment horizontal="center" vertical="center" wrapText="1"/>
    </xf>
    <xf numFmtId="9" fontId="2" fillId="4" borderId="1" xfId="50" applyNumberFormat="1" applyFont="1" applyFill="1" applyBorder="1" applyAlignment="1">
      <alignment horizontal="center" vertical="center" wrapText="1"/>
    </xf>
    <xf numFmtId="0" fontId="2" fillId="4" borderId="1" xfId="50" applyFont="1" applyFill="1" applyBorder="1" applyAlignment="1">
      <alignment horizontal="center" vertical="center"/>
    </xf>
    <xf numFmtId="0" fontId="2" fillId="3" borderId="1" xfId="50" applyFont="1" applyFill="1" applyBorder="1" applyAlignment="1">
      <alignment horizontal="left" vertical="center" wrapText="1"/>
    </xf>
    <xf numFmtId="0" fontId="2" fillId="3" borderId="1" xfId="50" applyFont="1" applyFill="1" applyBorder="1" applyAlignment="1">
      <alignment horizontal="center" vertical="center"/>
    </xf>
    <xf numFmtId="0" fontId="17" fillId="0" borderId="1" xfId="0" applyFont="1" applyFill="1" applyBorder="1" applyAlignment="1">
      <alignment horizontal="center" vertical="center"/>
    </xf>
    <xf numFmtId="10" fontId="3" fillId="4" borderId="1" xfId="50" applyNumberFormat="1" applyFont="1" applyFill="1" applyBorder="1" applyAlignment="1">
      <alignment horizontal="center" vertical="center" wrapText="1"/>
    </xf>
    <xf numFmtId="0" fontId="18" fillId="0" borderId="0" xfId="50" applyFont="1" applyFill="1">
      <alignment vertical="center"/>
    </xf>
    <xf numFmtId="0" fontId="19" fillId="0" borderId="0" xfId="50" applyFont="1" applyFill="1">
      <alignment vertical="center"/>
    </xf>
    <xf numFmtId="0" fontId="3" fillId="0" borderId="0" xfId="50" applyFont="1" applyFill="1">
      <alignment vertical="center"/>
    </xf>
    <xf numFmtId="0" fontId="20" fillId="0" borderId="0" xfId="50" applyFont="1" applyFill="1" applyAlignment="1">
      <alignment horizontal="center" vertical="center"/>
    </xf>
    <xf numFmtId="0" fontId="13" fillId="0" borderId="12" xfId="50" applyFont="1" applyFill="1" applyBorder="1" applyAlignment="1">
      <alignment horizontal="center" vertical="center" wrapText="1"/>
    </xf>
    <xf numFmtId="0" fontId="13" fillId="0" borderId="2" xfId="50" applyFont="1" applyFill="1" applyBorder="1" applyAlignment="1">
      <alignment horizontal="center" vertical="center" wrapText="1"/>
    </xf>
    <xf numFmtId="0" fontId="13" fillId="0" borderId="4" xfId="50" applyFont="1" applyFill="1" applyBorder="1" applyAlignment="1">
      <alignment horizontal="center" vertical="center" wrapText="1"/>
    </xf>
    <xf numFmtId="0" fontId="13" fillId="0" borderId="8" xfId="50" applyFont="1" applyFill="1" applyBorder="1" applyAlignment="1">
      <alignment horizontal="center" vertical="center" wrapText="1"/>
    </xf>
    <xf numFmtId="178" fontId="13" fillId="0" borderId="2" xfId="1" applyNumberFormat="1" applyFont="1" applyFill="1" applyBorder="1" applyAlignment="1">
      <alignment horizontal="right" vertical="center" wrapText="1"/>
    </xf>
    <xf numFmtId="178" fontId="13" fillId="0" borderId="4" xfId="1" applyNumberFormat="1" applyFont="1" applyFill="1" applyBorder="1" applyAlignment="1">
      <alignment horizontal="right" vertical="center" wrapText="1"/>
    </xf>
    <xf numFmtId="178" fontId="11" fillId="0" borderId="2" xfId="1" applyNumberFormat="1" applyFont="1" applyFill="1" applyBorder="1" applyAlignment="1">
      <alignment horizontal="right" vertical="center" wrapText="1"/>
    </xf>
    <xf numFmtId="178" fontId="11" fillId="0" borderId="4" xfId="1" applyNumberFormat="1" applyFont="1" applyFill="1" applyBorder="1" applyAlignment="1">
      <alignment horizontal="right" vertical="center" wrapText="1"/>
    </xf>
    <xf numFmtId="10" fontId="13" fillId="0" borderId="2" xfId="50" applyNumberFormat="1" applyFont="1" applyFill="1" applyBorder="1" applyAlignment="1">
      <alignment horizontal="right" vertical="center" wrapText="1"/>
    </xf>
    <xf numFmtId="10" fontId="13" fillId="0" borderId="4" xfId="50" applyNumberFormat="1" applyFont="1" applyFill="1" applyBorder="1" applyAlignment="1">
      <alignment horizontal="right" vertical="center" wrapText="1"/>
    </xf>
    <xf numFmtId="0" fontId="19" fillId="0" borderId="3" xfId="50" applyFont="1" applyFill="1" applyBorder="1" applyAlignment="1">
      <alignment horizontal="center" vertical="center" wrapText="1"/>
    </xf>
    <xf numFmtId="178" fontId="19" fillId="0" borderId="3" xfId="1" applyNumberFormat="1" applyFont="1" applyFill="1" applyBorder="1" applyAlignment="1">
      <alignment horizontal="right" vertical="center" wrapText="1"/>
    </xf>
    <xf numFmtId="10" fontId="19" fillId="0" borderId="3" xfId="50" applyNumberFormat="1" applyFont="1" applyFill="1" applyBorder="1" applyAlignment="1">
      <alignment horizontal="right" vertical="center" wrapText="1"/>
    </xf>
    <xf numFmtId="0" fontId="13" fillId="0" borderId="1" xfId="50" applyFont="1" applyFill="1" applyBorder="1" applyAlignment="1">
      <alignment horizontal="center" vertical="center" wrapText="1"/>
    </xf>
    <xf numFmtId="49" fontId="21" fillId="0" borderId="2" xfId="50" applyNumberFormat="1" applyFont="1" applyFill="1" applyBorder="1" applyAlignment="1">
      <alignment horizontal="center" vertical="center" wrapText="1"/>
    </xf>
    <xf numFmtId="49" fontId="13" fillId="0" borderId="4" xfId="50" applyNumberFormat="1" applyFont="1" applyFill="1" applyBorder="1" applyAlignment="1">
      <alignment horizontal="center" vertical="center" wrapText="1"/>
    </xf>
    <xf numFmtId="0" fontId="13" fillId="0" borderId="1" xfId="50" applyFont="1" applyFill="1" applyBorder="1" applyAlignment="1">
      <alignment horizontal="left" vertical="center" wrapText="1"/>
    </xf>
    <xf numFmtId="0" fontId="13" fillId="0" borderId="2" xfId="1" applyNumberFormat="1" applyFont="1" applyFill="1" applyBorder="1" applyAlignment="1">
      <alignment horizontal="right" vertical="center" wrapText="1"/>
    </xf>
    <xf numFmtId="0" fontId="13" fillId="0" borderId="4" xfId="1" applyNumberFormat="1" applyFont="1" applyFill="1" applyBorder="1" applyAlignment="1">
      <alignment horizontal="right" vertical="center" wrapText="1"/>
    </xf>
    <xf numFmtId="179" fontId="13" fillId="0" borderId="2" xfId="1" applyNumberFormat="1" applyFont="1" applyFill="1" applyBorder="1" applyAlignment="1">
      <alignment horizontal="right" vertical="center" wrapText="1"/>
    </xf>
    <xf numFmtId="179" fontId="13" fillId="0" borderId="4" xfId="1" applyNumberFormat="1" applyFont="1" applyFill="1" applyBorder="1" applyAlignment="1">
      <alignment horizontal="right" vertical="center" wrapText="1"/>
    </xf>
    <xf numFmtId="43" fontId="19" fillId="0" borderId="0" xfId="50" applyNumberFormat="1" applyFont="1" applyFill="1">
      <alignment vertical="center"/>
    </xf>
    <xf numFmtId="179" fontId="13" fillId="0" borderId="2" xfId="1" applyNumberFormat="1" applyFont="1" applyFill="1" applyBorder="1" applyAlignment="1">
      <alignment horizontal="right" vertical="center"/>
    </xf>
    <xf numFmtId="179" fontId="13" fillId="0" borderId="4" xfId="1" applyNumberFormat="1" applyFont="1" applyFill="1" applyBorder="1" applyAlignment="1">
      <alignment horizontal="right" vertical="center"/>
    </xf>
    <xf numFmtId="0" fontId="21" fillId="0" borderId="1" xfId="50" applyFont="1" applyFill="1" applyBorder="1" applyAlignment="1">
      <alignment horizontal="left" vertical="center" wrapText="1"/>
    </xf>
    <xf numFmtId="0" fontId="13" fillId="0" borderId="2" xfId="50" applyFont="1" applyFill="1" applyBorder="1" applyAlignment="1">
      <alignment horizontal="left" vertical="center" wrapText="1"/>
    </xf>
    <xf numFmtId="0" fontId="3" fillId="0" borderId="2" xfId="1" applyNumberFormat="1" applyFont="1" applyFill="1" applyBorder="1" applyAlignment="1">
      <alignment horizontal="right" vertical="center" wrapText="1"/>
    </xf>
    <xf numFmtId="0" fontId="3" fillId="0" borderId="4" xfId="1" applyNumberFormat="1" applyFont="1" applyFill="1" applyBorder="1" applyAlignment="1">
      <alignment horizontal="right" vertical="center" wrapText="1"/>
    </xf>
    <xf numFmtId="0" fontId="19" fillId="0" borderId="3" xfId="50" applyFont="1" applyFill="1" applyBorder="1" applyAlignment="1">
      <alignment horizontal="left" vertical="center" wrapText="1"/>
    </xf>
    <xf numFmtId="43" fontId="19" fillId="0" borderId="3" xfId="1" applyFont="1" applyFill="1" applyBorder="1" applyAlignment="1">
      <alignment horizontal="center" vertical="center" wrapText="1"/>
    </xf>
    <xf numFmtId="43" fontId="18" fillId="0" borderId="3" xfId="1" applyFont="1" applyFill="1" applyBorder="1" applyAlignment="1">
      <alignment horizontal="center" vertical="center" wrapText="1"/>
    </xf>
    <xf numFmtId="10" fontId="18" fillId="0" borderId="3" xfId="3" applyNumberFormat="1" applyFont="1" applyFill="1" applyBorder="1" applyAlignment="1">
      <alignment horizontal="right" vertical="center" wrapText="1"/>
    </xf>
    <xf numFmtId="0" fontId="2" fillId="0" borderId="12" xfId="5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13" fillId="0" borderId="1" xfId="50" applyNumberFormat="1" applyFont="1" applyFill="1" applyBorder="1" applyAlignment="1">
      <alignment horizontal="center" vertical="center" wrapText="1"/>
    </xf>
    <xf numFmtId="0" fontId="3" fillId="0" borderId="8" xfId="5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22" fillId="0" borderId="2" xfId="50" applyNumberFormat="1" applyFont="1" applyFill="1" applyBorder="1" applyAlignment="1">
      <alignment horizontal="center" vertical="center" wrapText="1"/>
    </xf>
    <xf numFmtId="49" fontId="13" fillId="0" borderId="3" xfId="50" applyNumberFormat="1" applyFont="1" applyFill="1" applyBorder="1" applyAlignment="1">
      <alignment horizontal="center" vertical="center" wrapText="1"/>
    </xf>
    <xf numFmtId="0" fontId="6" fillId="5" borderId="0" xfId="0" applyFont="1" applyFill="1">
      <alignment vertical="center"/>
    </xf>
    <xf numFmtId="0" fontId="2" fillId="6" borderId="0" xfId="0" applyFont="1" applyFill="1">
      <alignment vertical="center"/>
    </xf>
    <xf numFmtId="0" fontId="2" fillId="5" borderId="0" xfId="0" applyFont="1" applyFill="1">
      <alignment vertical="center"/>
    </xf>
    <xf numFmtId="43" fontId="2" fillId="5" borderId="0" xfId="1" applyFont="1" applyFill="1">
      <alignment vertical="center"/>
    </xf>
    <xf numFmtId="0" fontId="13" fillId="5" borderId="0" xfId="53" applyFont="1" applyFill="1" applyAlignment="1">
      <alignment horizontal="left" vertical="center"/>
    </xf>
    <xf numFmtId="0" fontId="22" fillId="5" borderId="0" xfId="53" applyFont="1" applyFill="1" applyAlignment="1">
      <alignment horizontal="left" vertical="center"/>
    </xf>
    <xf numFmtId="0" fontId="23" fillId="5" borderId="0" xfId="53" applyFont="1" applyFill="1" applyAlignment="1">
      <alignment horizontal="center" vertical="center"/>
    </xf>
    <xf numFmtId="43" fontId="22" fillId="5" borderId="5" xfId="55" applyFont="1" applyFill="1" applyBorder="1" applyAlignment="1">
      <alignment horizontal="right" vertical="center"/>
    </xf>
    <xf numFmtId="0" fontId="24" fillId="5" borderId="1" xfId="0" applyFont="1" applyFill="1" applyBorder="1" applyAlignment="1">
      <alignment horizontal="center" vertical="center" wrapText="1"/>
    </xf>
    <xf numFmtId="43" fontId="24" fillId="5" borderId="1"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179" fontId="11" fillId="5" borderId="1" xfId="1" applyNumberFormat="1" applyFont="1" applyFill="1" applyBorder="1" applyAlignment="1">
      <alignment horizontal="right" vertical="center" wrapText="1"/>
    </xf>
    <xf numFmtId="179" fontId="13" fillId="5" borderId="1" xfId="55" applyNumberFormat="1" applyFont="1" applyFill="1" applyBorder="1" applyAlignment="1">
      <alignment horizontal="right" vertical="center"/>
    </xf>
    <xf numFmtId="0" fontId="22" fillId="5" borderId="1" xfId="53" applyFont="1" applyFill="1" applyBorder="1" applyAlignment="1">
      <alignment horizontal="left" vertical="center" wrapText="1"/>
    </xf>
    <xf numFmtId="0" fontId="22" fillId="3" borderId="1" xfId="53" applyFont="1" applyFill="1" applyBorder="1" applyAlignment="1">
      <alignment horizontal="left" vertical="center" wrapText="1"/>
    </xf>
    <xf numFmtId="179" fontId="13" fillId="3" borderId="1" xfId="55" applyNumberFormat="1" applyFont="1" applyFill="1" applyBorder="1" applyAlignment="1">
      <alignment horizontal="right" vertical="center"/>
    </xf>
    <xf numFmtId="179" fontId="11" fillId="3" borderId="1" xfId="1" applyNumberFormat="1" applyFont="1" applyFill="1" applyBorder="1" applyAlignment="1">
      <alignment horizontal="right" vertical="center" wrapText="1"/>
    </xf>
    <xf numFmtId="0" fontId="11" fillId="6" borderId="1" xfId="0" applyFont="1" applyFill="1" applyBorder="1" applyAlignment="1">
      <alignment horizontal="center" vertical="center" wrapText="1"/>
    </xf>
    <xf numFmtId="0" fontId="22" fillId="6" borderId="1" xfId="53" applyFont="1" applyFill="1" applyBorder="1" applyAlignment="1">
      <alignment horizontal="left" vertical="center" wrapText="1"/>
    </xf>
    <xf numFmtId="179" fontId="13" fillId="6" borderId="1" xfId="55" applyNumberFormat="1" applyFont="1" applyFill="1" applyBorder="1" applyAlignment="1">
      <alignment horizontal="right" vertical="center"/>
    </xf>
    <xf numFmtId="179" fontId="11" fillId="6" borderId="1" xfId="1" applyNumberFormat="1" applyFont="1" applyFill="1" applyBorder="1" applyAlignment="1">
      <alignment horizontal="right" vertical="center" wrapText="1"/>
    </xf>
    <xf numFmtId="49" fontId="11" fillId="5" borderId="1" xfId="0" applyNumberFormat="1" applyFont="1" applyFill="1" applyBorder="1" applyAlignment="1">
      <alignment horizontal="center" vertical="center" wrapText="1"/>
    </xf>
    <xf numFmtId="0" fontId="2" fillId="5" borderId="13" xfId="0" applyFont="1" applyFill="1" applyBorder="1" applyAlignment="1">
      <alignment horizontal="center" vertical="center"/>
    </xf>
    <xf numFmtId="10" fontId="2" fillId="5" borderId="0" xfId="3" applyNumberFormat="1" applyFont="1" applyFill="1">
      <alignment vertical="center"/>
    </xf>
    <xf numFmtId="0" fontId="22" fillId="5" borderId="0" xfId="53" applyFont="1" applyFill="1" applyAlignment="1">
      <alignment horizontal="center" vertical="center"/>
    </xf>
    <xf numFmtId="43" fontId="22" fillId="5" borderId="0" xfId="1" applyFont="1" applyFill="1" applyAlignment="1">
      <alignment horizontal="center" vertical="center"/>
    </xf>
    <xf numFmtId="43" fontId="6" fillId="5" borderId="0" xfId="1" applyFont="1" applyFill="1">
      <alignment vertical="center"/>
    </xf>
    <xf numFmtId="43" fontId="6" fillId="5" borderId="0" xfId="0" applyNumberFormat="1" applyFont="1" applyFill="1">
      <alignment vertical="center"/>
    </xf>
    <xf numFmtId="43" fontId="2" fillId="5" borderId="0" xfId="0" applyNumberFormat="1" applyFont="1" applyFill="1">
      <alignment vertical="center"/>
    </xf>
    <xf numFmtId="43" fontId="6" fillId="6" borderId="0" xfId="0" applyNumberFormat="1" applyFont="1" applyFill="1">
      <alignment vertical="center"/>
    </xf>
    <xf numFmtId="43" fontId="6" fillId="6" borderId="0" xfId="1" applyFont="1" applyFill="1">
      <alignment vertical="center"/>
    </xf>
    <xf numFmtId="43" fontId="2" fillId="6" borderId="0" xfId="0" applyNumberFormat="1" applyFont="1" applyFill="1">
      <alignment vertical="center"/>
    </xf>
    <xf numFmtId="0" fontId="6" fillId="0" borderId="0" xfId="0" applyFont="1" applyFill="1">
      <alignment vertical="center"/>
    </xf>
    <xf numFmtId="0" fontId="2" fillId="0" borderId="0" xfId="0" applyFont="1" applyFill="1">
      <alignment vertical="center"/>
    </xf>
    <xf numFmtId="43" fontId="2" fillId="0" borderId="0" xfId="1" applyFont="1" applyFill="1">
      <alignment vertical="center"/>
    </xf>
    <xf numFmtId="0" fontId="13" fillId="0" borderId="0" xfId="53" applyFont="1" applyFill="1" applyAlignment="1">
      <alignment horizontal="left" vertical="center"/>
    </xf>
    <xf numFmtId="0" fontId="22" fillId="0" borderId="0" xfId="53" applyFont="1" applyFill="1" applyAlignment="1">
      <alignment horizontal="left" vertical="center"/>
    </xf>
    <xf numFmtId="0" fontId="23" fillId="0" borderId="0" xfId="53" applyFont="1" applyFill="1" applyAlignment="1">
      <alignment horizontal="center" vertical="center"/>
    </xf>
    <xf numFmtId="43" fontId="22" fillId="0" borderId="5" xfId="55" applyFont="1" applyFill="1" applyBorder="1" applyAlignment="1">
      <alignment horizontal="right" vertical="center"/>
    </xf>
    <xf numFmtId="0" fontId="24" fillId="0" borderId="1" xfId="0" applyFont="1" applyFill="1" applyBorder="1" applyAlignment="1">
      <alignment horizontal="center" vertical="center" wrapText="1"/>
    </xf>
    <xf numFmtId="43" fontId="24"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79" fontId="11" fillId="0" borderId="1" xfId="1" applyNumberFormat="1" applyFont="1" applyFill="1" applyBorder="1" applyAlignment="1">
      <alignment horizontal="right" vertical="center" wrapText="1"/>
    </xf>
    <xf numFmtId="179" fontId="13" fillId="0" borderId="1" xfId="55" applyNumberFormat="1" applyFont="1" applyFill="1" applyBorder="1" applyAlignment="1">
      <alignment horizontal="right" vertical="center"/>
    </xf>
    <xf numFmtId="43" fontId="13" fillId="0" borderId="1" xfId="55" applyFont="1" applyFill="1" applyBorder="1" applyAlignment="1">
      <alignment horizontal="center" vertical="center"/>
    </xf>
    <xf numFmtId="0" fontId="22" fillId="0" borderId="1" xfId="53"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10" fontId="2" fillId="0" borderId="0" xfId="3" applyNumberFormat="1" applyFont="1" applyFill="1">
      <alignment vertical="center"/>
    </xf>
    <xf numFmtId="0" fontId="22" fillId="0" borderId="0" xfId="53" applyFont="1" applyFill="1" applyAlignment="1">
      <alignment horizontal="center" vertical="center"/>
    </xf>
    <xf numFmtId="43" fontId="22" fillId="0" borderId="0" xfId="1" applyFont="1" applyFill="1" applyAlignment="1">
      <alignment horizontal="center" vertical="center"/>
    </xf>
    <xf numFmtId="43" fontId="6" fillId="0" borderId="0" xfId="1" applyFont="1" applyFill="1">
      <alignment vertical="center"/>
    </xf>
    <xf numFmtId="43" fontId="6" fillId="0" borderId="0" xfId="0" applyNumberFormat="1" applyFont="1" applyFill="1">
      <alignment vertical="center"/>
    </xf>
    <xf numFmtId="43" fontId="2" fillId="0" borderId="0" xfId="0" applyNumberFormat="1" applyFont="1" applyFill="1">
      <alignment vertical="center"/>
    </xf>
    <xf numFmtId="0" fontId="13" fillId="0" borderId="0" xfId="53" applyFont="1" applyFill="1" applyAlignment="1">
      <alignment vertical="center" wrapText="1"/>
    </xf>
    <xf numFmtId="0" fontId="13" fillId="0" borderId="0" xfId="53" applyFont="1" applyFill="1">
      <alignment vertical="center"/>
    </xf>
    <xf numFmtId="43" fontId="13" fillId="0" borderId="0" xfId="55" applyFont="1" applyFill="1" applyAlignment="1">
      <alignment horizontal="center" vertical="center"/>
    </xf>
    <xf numFmtId="0" fontId="13" fillId="0" borderId="0" xfId="53" applyFont="1" applyFill="1" applyAlignment="1">
      <alignment horizontal="center" vertical="center"/>
    </xf>
    <xf numFmtId="0" fontId="13" fillId="0" borderId="0" xfId="53" applyFont="1" applyFill="1" applyAlignment="1">
      <alignment horizontal="center" vertical="center" wrapText="1"/>
    </xf>
    <xf numFmtId="0" fontId="25" fillId="0" borderId="0" xfId="53" applyFont="1" applyFill="1" applyAlignment="1">
      <alignment horizontal="center" vertical="center"/>
    </xf>
    <xf numFmtId="0" fontId="26" fillId="0" borderId="0" xfId="53" applyFont="1" applyFill="1" applyAlignment="1">
      <alignment horizontal="center" vertical="center"/>
    </xf>
    <xf numFmtId="43" fontId="26" fillId="0" borderId="0" xfId="55" applyFont="1" applyFill="1" applyAlignment="1">
      <alignment horizontal="center" vertical="center"/>
    </xf>
    <xf numFmtId="49" fontId="13" fillId="0" borderId="1" xfId="53" applyNumberFormat="1" applyFont="1" applyFill="1" applyBorder="1" applyAlignment="1">
      <alignment horizontal="center" vertical="center" wrapText="1"/>
    </xf>
    <xf numFmtId="49" fontId="13" fillId="0" borderId="1" xfId="55" applyNumberFormat="1" applyFont="1" applyFill="1" applyBorder="1" applyAlignment="1">
      <alignment horizontal="center" vertical="center" wrapText="1"/>
    </xf>
    <xf numFmtId="179" fontId="13" fillId="0" borderId="1" xfId="55" applyNumberFormat="1" applyFont="1" applyFill="1" applyBorder="1" applyAlignment="1">
      <alignment horizontal="center" vertical="center" wrapText="1"/>
    </xf>
    <xf numFmtId="0" fontId="13" fillId="0" borderId="1" xfId="53" applyFont="1" applyFill="1" applyBorder="1" applyAlignment="1">
      <alignment horizontal="center" vertical="center"/>
    </xf>
    <xf numFmtId="0" fontId="13" fillId="0" borderId="1" xfId="53" applyFont="1" applyFill="1" applyBorder="1" applyAlignment="1">
      <alignment horizontal="left" vertical="center" wrapText="1"/>
    </xf>
    <xf numFmtId="179" fontId="13" fillId="0" borderId="1" xfId="55" applyNumberFormat="1" applyFont="1" applyFill="1" applyBorder="1" applyAlignment="1">
      <alignment horizontal="right" vertical="center" wrapText="1"/>
    </xf>
    <xf numFmtId="179" fontId="11" fillId="0" borderId="1" xfId="55" applyNumberFormat="1" applyFont="1" applyFill="1" applyBorder="1" applyAlignment="1">
      <alignment horizontal="right" vertical="center"/>
    </xf>
    <xf numFmtId="0" fontId="13" fillId="0" borderId="1" xfId="53" applyFont="1" applyFill="1" applyBorder="1" applyAlignment="1">
      <alignment horizontal="center" vertical="center" wrapText="1"/>
    </xf>
    <xf numFmtId="0" fontId="13" fillId="0" borderId="1" xfId="55" applyNumberFormat="1" applyFont="1" applyFill="1" applyBorder="1" applyAlignment="1">
      <alignment horizontal="right" vertical="center"/>
    </xf>
    <xf numFmtId="0" fontId="13" fillId="0" borderId="1" xfId="55" applyNumberFormat="1" applyFont="1" applyFill="1" applyBorder="1" applyAlignment="1">
      <alignment horizontal="right" vertical="center" wrapText="1"/>
    </xf>
    <xf numFmtId="0" fontId="13" fillId="0" borderId="8" xfId="53" applyFont="1" applyFill="1" applyBorder="1" applyAlignment="1">
      <alignment horizontal="center" vertical="center"/>
    </xf>
    <xf numFmtId="179" fontId="13" fillId="0" borderId="1" xfId="53" applyNumberFormat="1" applyFont="1" applyFill="1" applyBorder="1" applyAlignment="1">
      <alignment horizontal="right" vertical="center"/>
    </xf>
    <xf numFmtId="0" fontId="13" fillId="0" borderId="0" xfId="53" applyFont="1" applyFill="1" applyAlignment="1">
      <alignment horizontal="left" vertical="center" wrapText="1"/>
    </xf>
    <xf numFmtId="180" fontId="13" fillId="0" borderId="0" xfId="55" applyNumberFormat="1" applyFont="1" applyFill="1" applyAlignment="1">
      <alignment horizontal="center" vertical="center"/>
    </xf>
    <xf numFmtId="10" fontId="13" fillId="0" borderId="0" xfId="3" applyNumberFormat="1" applyFont="1" applyFill="1" applyAlignment="1">
      <alignment horizontal="center" vertical="center" wrapText="1"/>
    </xf>
    <xf numFmtId="43" fontId="13" fillId="0" borderId="0" xfId="53" applyNumberFormat="1" applyFont="1" applyFill="1" applyAlignment="1">
      <alignment horizontal="center" vertical="center" wrapText="1"/>
    </xf>
    <xf numFmtId="43" fontId="13" fillId="0" borderId="0" xfId="3" applyNumberFormat="1" applyFont="1" applyFill="1" applyAlignment="1">
      <alignment horizontal="center" vertical="center"/>
    </xf>
    <xf numFmtId="10" fontId="13" fillId="0" borderId="0" xfId="3" applyNumberFormat="1" applyFont="1" applyFill="1" applyAlignment="1">
      <alignment horizontal="center" vertical="center"/>
    </xf>
    <xf numFmtId="43" fontId="13" fillId="0" borderId="0" xfId="55" applyFont="1" applyFill="1" applyAlignment="1">
      <alignment horizontal="center" vertical="center" wrapText="1"/>
    </xf>
    <xf numFmtId="181" fontId="13" fillId="0" borderId="0" xfId="55" applyNumberFormat="1" applyFont="1" applyFill="1" applyAlignment="1">
      <alignment horizontal="center" vertical="center"/>
    </xf>
    <xf numFmtId="49" fontId="13" fillId="0" borderId="5" xfId="55" applyNumberFormat="1" applyFont="1" applyFill="1" applyBorder="1" applyAlignment="1">
      <alignment horizontal="right" vertical="center"/>
    </xf>
    <xf numFmtId="10" fontId="13" fillId="0" borderId="0" xfId="3" applyNumberFormat="1" applyFont="1" applyFill="1">
      <alignment vertical="center"/>
    </xf>
    <xf numFmtId="43" fontId="13" fillId="0" borderId="0" xfId="53" applyNumberFormat="1" applyFont="1" applyFill="1">
      <alignment vertical="center"/>
    </xf>
    <xf numFmtId="182" fontId="13" fillId="0" borderId="0" xfId="55" applyNumberFormat="1" applyFont="1" applyFill="1" applyAlignment="1">
      <alignment horizontal="center"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12" xfId="50"/>
    <cellStyle name="常规 16" xfId="51"/>
    <cellStyle name="常规 2 2" xfId="52"/>
    <cellStyle name="常规 2" xfId="53"/>
    <cellStyle name="常规 3" xfId="54"/>
    <cellStyle name="千位分隔 2" xfId="55"/>
    <cellStyle name="常规 4" xfId="56"/>
    <cellStyle name="常规 4 2"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A0A0A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view="pageBreakPreview" zoomScale="85" zoomScaleNormal="100" topLeftCell="B12" workbookViewId="0">
      <selection activeCell="B28" sqref="$A28:$XFD28"/>
    </sheetView>
  </sheetViews>
  <sheetFormatPr defaultColWidth="10" defaultRowHeight="15.75"/>
  <cols>
    <col min="1" max="1" width="5.88333333333333" style="283" customWidth="1"/>
    <col min="2" max="2" width="26.75" style="284" customWidth="1"/>
    <col min="3" max="5" width="13" style="282" customWidth="1"/>
    <col min="6" max="6" width="5.88333333333333" style="283" customWidth="1"/>
    <col min="7" max="7" width="26.75" style="284" customWidth="1"/>
    <col min="8" max="10" width="13" style="282" customWidth="1"/>
    <col min="11" max="11" width="11.1333333333333" style="281" customWidth="1"/>
    <col min="12" max="12" width="13.6333333333333" style="281" customWidth="1"/>
    <col min="13" max="13" width="30.1333333333333" style="281" customWidth="1"/>
    <col min="14" max="16384" width="10" style="281"/>
  </cols>
  <sheetData>
    <row r="1" spans="1:2">
      <c r="A1" s="260" t="s">
        <v>0</v>
      </c>
      <c r="B1" s="260"/>
    </row>
    <row r="2" ht="31.5" spans="1:10">
      <c r="A2" s="285" t="s">
        <v>1</v>
      </c>
      <c r="B2" s="286"/>
      <c r="C2" s="287"/>
      <c r="D2" s="286"/>
      <c r="E2" s="286"/>
      <c r="F2" s="286"/>
      <c r="G2" s="286"/>
      <c r="H2" s="286"/>
      <c r="I2" s="286"/>
      <c r="J2" s="286"/>
    </row>
    <row r="3" ht="17.25" customHeight="1" spans="9:10">
      <c r="I3" s="308" t="s">
        <v>2</v>
      </c>
      <c r="J3" s="308"/>
    </row>
    <row r="4" s="280" customFormat="1" ht="26.25" customHeight="1" spans="1:10">
      <c r="A4" s="288" t="s">
        <v>3</v>
      </c>
      <c r="B4" s="288" t="s">
        <v>4</v>
      </c>
      <c r="C4" s="289" t="s">
        <v>5</v>
      </c>
      <c r="D4" s="288"/>
      <c r="E4" s="288"/>
      <c r="F4" s="288" t="s">
        <v>3</v>
      </c>
      <c r="G4" s="288" t="s">
        <v>4</v>
      </c>
      <c r="H4" s="289" t="s">
        <v>6</v>
      </c>
      <c r="I4" s="289"/>
      <c r="J4" s="289"/>
    </row>
    <row r="5" s="280" customFormat="1" ht="44.25" spans="1:10">
      <c r="A5" s="288"/>
      <c r="B5" s="288"/>
      <c r="C5" s="289" t="s">
        <v>7</v>
      </c>
      <c r="D5" s="289" t="s">
        <v>8</v>
      </c>
      <c r="E5" s="289" t="s">
        <v>9</v>
      </c>
      <c r="F5" s="288"/>
      <c r="G5" s="288"/>
      <c r="H5" s="290" t="s">
        <v>7</v>
      </c>
      <c r="I5" s="290" t="s">
        <v>8</v>
      </c>
      <c r="J5" s="290" t="s">
        <v>9</v>
      </c>
    </row>
    <row r="6" ht="21.75" customHeight="1" spans="1:10">
      <c r="A6" s="291" t="s">
        <v>10</v>
      </c>
      <c r="B6" s="292" t="s">
        <v>11</v>
      </c>
      <c r="C6" s="269">
        <f>C7+C8</f>
        <v>411.18</v>
      </c>
      <c r="D6" s="269">
        <f>D7+D8</f>
        <v>570.2539</v>
      </c>
      <c r="E6" s="269">
        <f>E7+E8</f>
        <v>159.0739</v>
      </c>
      <c r="F6" s="291" t="s">
        <v>10</v>
      </c>
      <c r="G6" s="292" t="s">
        <v>12</v>
      </c>
      <c r="H6" s="269">
        <f>SUM(H7:H9)</f>
        <v>355.2446</v>
      </c>
      <c r="I6" s="269">
        <f>SUM(I7:I9)</f>
        <v>371.610125</v>
      </c>
      <c r="J6" s="269">
        <f t="shared" ref="J6:J13" si="0">I6-H6</f>
        <v>16.365525</v>
      </c>
    </row>
    <row r="7" ht="21.75" customHeight="1" spans="1:10">
      <c r="A7" s="291">
        <v>1</v>
      </c>
      <c r="B7" s="292" t="s">
        <v>13</v>
      </c>
      <c r="C7" s="269">
        <f>64.07+347.11</f>
        <v>411.18</v>
      </c>
      <c r="D7" s="269">
        <f>570.3439-0.09</f>
        <v>570.2539</v>
      </c>
      <c r="E7" s="269">
        <f t="shared" ref="E7:E12" si="1">D7-C7</f>
        <v>159.0739</v>
      </c>
      <c r="F7" s="291">
        <v>1</v>
      </c>
      <c r="G7" s="292" t="s">
        <v>14</v>
      </c>
      <c r="H7" s="269">
        <v>327.2</v>
      </c>
      <c r="I7" s="269">
        <v>344.636667</v>
      </c>
      <c r="J7" s="269">
        <f t="shared" si="0"/>
        <v>17.436667</v>
      </c>
    </row>
    <row r="8" ht="21.75" customHeight="1" spans="1:13">
      <c r="A8" s="291">
        <v>2</v>
      </c>
      <c r="B8" s="292" t="s">
        <v>15</v>
      </c>
      <c r="C8" s="293"/>
      <c r="D8" s="269"/>
      <c r="E8" s="269"/>
      <c r="F8" s="291">
        <v>2</v>
      </c>
      <c r="G8" s="292" t="s">
        <v>16</v>
      </c>
      <c r="H8" s="269">
        <v>22.395</v>
      </c>
      <c r="I8" s="269">
        <v>26.973458</v>
      </c>
      <c r="J8" s="269">
        <f t="shared" si="0"/>
        <v>4.578458</v>
      </c>
      <c r="K8" s="309">
        <f>10/H8</f>
        <v>0.446528242911364</v>
      </c>
      <c r="L8" s="281">
        <f>H8*0.08</f>
        <v>1.7916</v>
      </c>
      <c r="M8" s="310"/>
    </row>
    <row r="9" ht="21.75" customHeight="1" spans="1:10">
      <c r="A9" s="291" t="s">
        <v>17</v>
      </c>
      <c r="B9" s="271" t="s">
        <v>18</v>
      </c>
      <c r="C9" s="269"/>
      <c r="D9" s="269"/>
      <c r="E9" s="269">
        <f t="shared" si="1"/>
        <v>0</v>
      </c>
      <c r="F9" s="291">
        <v>3</v>
      </c>
      <c r="G9" s="292" t="s">
        <v>19</v>
      </c>
      <c r="H9" s="269">
        <v>5.6496</v>
      </c>
      <c r="I9" s="270">
        <v>0</v>
      </c>
      <c r="J9" s="269">
        <f t="shared" si="0"/>
        <v>-5.6496</v>
      </c>
    </row>
    <row r="10" ht="21.75" customHeight="1" spans="1:12">
      <c r="A10" s="291" t="s">
        <v>20</v>
      </c>
      <c r="B10" s="292" t="s">
        <v>21</v>
      </c>
      <c r="C10" s="269"/>
      <c r="D10" s="269"/>
      <c r="E10" s="269"/>
      <c r="F10" s="291" t="s">
        <v>17</v>
      </c>
      <c r="G10" s="292" t="s">
        <v>22</v>
      </c>
      <c r="H10" s="269">
        <f>SUM(H11:H33)</f>
        <v>84.5968</v>
      </c>
      <c r="I10" s="269">
        <f>SUM(I11:I33)</f>
        <v>161.74921</v>
      </c>
      <c r="J10" s="269">
        <f t="shared" si="0"/>
        <v>77.15241</v>
      </c>
      <c r="L10" s="310"/>
    </row>
    <row r="11" ht="28" customHeight="1" spans="1:10">
      <c r="A11" s="291" t="s">
        <v>23</v>
      </c>
      <c r="B11" s="292" t="s">
        <v>24</v>
      </c>
      <c r="C11" s="293"/>
      <c r="D11" s="293"/>
      <c r="E11" s="269"/>
      <c r="F11" s="291">
        <v>1</v>
      </c>
      <c r="G11" s="271" t="s">
        <v>25</v>
      </c>
      <c r="H11" s="294">
        <v>20</v>
      </c>
      <c r="I11" s="269">
        <v>0</v>
      </c>
      <c r="J11" s="269">
        <f t="shared" si="0"/>
        <v>-20</v>
      </c>
    </row>
    <row r="12" s="281" customFormat="1" ht="21.75" customHeight="1" spans="1:12">
      <c r="A12" s="291" t="s">
        <v>26</v>
      </c>
      <c r="B12" s="292" t="s">
        <v>27</v>
      </c>
      <c r="C12" s="293">
        <v>28.66</v>
      </c>
      <c r="D12" s="269">
        <v>84.6276</v>
      </c>
      <c r="E12" s="269">
        <f t="shared" si="1"/>
        <v>55.9676</v>
      </c>
      <c r="F12" s="291">
        <v>2</v>
      </c>
      <c r="G12" s="271" t="s">
        <v>28</v>
      </c>
      <c r="H12" s="294">
        <v>0.6</v>
      </c>
      <c r="I12" s="269">
        <v>3.135</v>
      </c>
      <c r="J12" s="269">
        <f t="shared" si="0"/>
        <v>2.535</v>
      </c>
      <c r="K12" s="310"/>
      <c r="L12" s="310">
        <f>D12*0.08</f>
        <v>6.770208</v>
      </c>
    </row>
    <row r="13" ht="21.75" customHeight="1" spans="1:10">
      <c r="A13" s="291"/>
      <c r="B13" s="295"/>
      <c r="C13" s="293"/>
      <c r="D13" s="293"/>
      <c r="E13" s="269"/>
      <c r="F13" s="291">
        <v>3</v>
      </c>
      <c r="G13" s="271" t="s">
        <v>29</v>
      </c>
      <c r="H13" s="294">
        <v>8.2208</v>
      </c>
      <c r="I13" s="269">
        <v>8.2128</v>
      </c>
      <c r="J13" s="269">
        <f t="shared" si="0"/>
        <v>-0.0080000000000009</v>
      </c>
    </row>
    <row r="14" ht="21.75" customHeight="1" spans="1:10">
      <c r="A14" s="291"/>
      <c r="B14" s="295"/>
      <c r="C14" s="293"/>
      <c r="D14" s="293"/>
      <c r="E14" s="269"/>
      <c r="F14" s="291">
        <v>4</v>
      </c>
      <c r="G14" s="271" t="s">
        <v>30</v>
      </c>
      <c r="H14" s="294">
        <v>13.37</v>
      </c>
      <c r="I14" s="269">
        <v>0</v>
      </c>
      <c r="J14" s="269">
        <f t="shared" ref="J14:J29" si="2">I14-H14</f>
        <v>-13.37</v>
      </c>
    </row>
    <row r="15" ht="34" customHeight="1" spans="1:10">
      <c r="A15" s="291"/>
      <c r="B15" s="295"/>
      <c r="C15" s="293"/>
      <c r="D15" s="293"/>
      <c r="E15" s="269"/>
      <c r="F15" s="291">
        <v>5</v>
      </c>
      <c r="G15" s="271" t="s">
        <v>31</v>
      </c>
      <c r="H15" s="294">
        <v>30</v>
      </c>
      <c r="I15" s="269">
        <v>19.98131</v>
      </c>
      <c r="J15" s="269">
        <f t="shared" si="2"/>
        <v>-10.01869</v>
      </c>
    </row>
    <row r="16" ht="21.75" customHeight="1" spans="1:13">
      <c r="A16" s="291"/>
      <c r="B16" s="295"/>
      <c r="C16" s="293"/>
      <c r="D16" s="293"/>
      <c r="E16" s="296"/>
      <c r="F16" s="291">
        <v>6</v>
      </c>
      <c r="G16" s="271" t="s">
        <v>32</v>
      </c>
      <c r="H16" s="294">
        <v>0.7</v>
      </c>
      <c r="I16" s="270">
        <v>0</v>
      </c>
      <c r="J16" s="269">
        <f t="shared" si="2"/>
        <v>-0.7</v>
      </c>
      <c r="M16" s="310"/>
    </row>
    <row r="17" s="281" customFormat="1" ht="21.75" customHeight="1" spans="1:13">
      <c r="A17" s="291"/>
      <c r="B17" s="295"/>
      <c r="C17" s="297"/>
      <c r="D17" s="297"/>
      <c r="E17" s="296"/>
      <c r="F17" s="291">
        <v>7</v>
      </c>
      <c r="G17" s="271" t="s">
        <v>33</v>
      </c>
      <c r="H17" s="294">
        <v>1.2</v>
      </c>
      <c r="I17" s="269">
        <v>1.2</v>
      </c>
      <c r="J17" s="269">
        <f t="shared" si="2"/>
        <v>0</v>
      </c>
      <c r="M17" s="310"/>
    </row>
    <row r="18" s="281" customFormat="1" ht="21.75" customHeight="1" spans="1:13">
      <c r="A18" s="291"/>
      <c r="B18" s="295"/>
      <c r="C18" s="297"/>
      <c r="D18" s="297"/>
      <c r="E18" s="296"/>
      <c r="F18" s="291">
        <v>8</v>
      </c>
      <c r="G18" s="271" t="s">
        <v>34</v>
      </c>
      <c r="H18" s="294">
        <v>0.3</v>
      </c>
      <c r="I18" s="269">
        <v>0.3</v>
      </c>
      <c r="J18" s="269">
        <f t="shared" si="2"/>
        <v>0</v>
      </c>
      <c r="M18" s="310">
        <v>473268.5</v>
      </c>
    </row>
    <row r="19" s="281" customFormat="1" ht="21.75" customHeight="1" spans="1:13">
      <c r="A19" s="291"/>
      <c r="B19" s="295"/>
      <c r="C19" s="297"/>
      <c r="D19" s="297"/>
      <c r="E19" s="296"/>
      <c r="F19" s="291">
        <v>9</v>
      </c>
      <c r="G19" s="271" t="s">
        <v>35</v>
      </c>
      <c r="H19" s="294">
        <v>10</v>
      </c>
      <c r="I19" s="269">
        <v>9.9993</v>
      </c>
      <c r="J19" s="269">
        <f t="shared" si="2"/>
        <v>-0.000700000000000145</v>
      </c>
      <c r="M19" s="310">
        <v>5333583.75</v>
      </c>
    </row>
    <row r="20" s="281" customFormat="1" ht="21.75" customHeight="1" spans="1:13">
      <c r="A20" s="291"/>
      <c r="B20" s="295"/>
      <c r="C20" s="297"/>
      <c r="D20" s="297"/>
      <c r="E20" s="296"/>
      <c r="F20" s="291">
        <v>10</v>
      </c>
      <c r="G20" s="271" t="s">
        <v>36</v>
      </c>
      <c r="H20" s="294">
        <v>0.206</v>
      </c>
      <c r="I20" s="269">
        <v>0.205</v>
      </c>
      <c r="J20" s="269">
        <f t="shared" si="2"/>
        <v>-0.001</v>
      </c>
      <c r="M20" s="310"/>
    </row>
    <row r="21" ht="21.75" customHeight="1" spans="1:13">
      <c r="A21" s="291"/>
      <c r="B21" s="295"/>
      <c r="C21" s="297"/>
      <c r="D21" s="297"/>
      <c r="E21" s="296"/>
      <c r="F21" s="291">
        <v>11</v>
      </c>
      <c r="G21" s="271" t="s">
        <v>37</v>
      </c>
      <c r="H21" s="294"/>
      <c r="I21" s="269">
        <v>2</v>
      </c>
      <c r="J21" s="269">
        <f t="shared" si="2"/>
        <v>2</v>
      </c>
      <c r="M21" s="310"/>
    </row>
    <row r="22" ht="21.75" customHeight="1" spans="1:13">
      <c r="A22" s="291"/>
      <c r="B22" s="295"/>
      <c r="C22" s="297"/>
      <c r="D22" s="297"/>
      <c r="E22" s="296"/>
      <c r="F22" s="291">
        <v>12</v>
      </c>
      <c r="G22" s="271" t="s">
        <v>38</v>
      </c>
      <c r="H22" s="294"/>
      <c r="I22" s="269">
        <v>1.6</v>
      </c>
      <c r="J22" s="269">
        <f t="shared" si="2"/>
        <v>1.6</v>
      </c>
      <c r="M22" s="310">
        <f>533.358-531.31</f>
        <v>2.048</v>
      </c>
    </row>
    <row r="23" ht="30" customHeight="1" spans="1:13">
      <c r="A23" s="291"/>
      <c r="B23" s="295"/>
      <c r="C23" s="297"/>
      <c r="D23" s="297"/>
      <c r="E23" s="296"/>
      <c r="F23" s="291">
        <v>13</v>
      </c>
      <c r="G23" s="271" t="s">
        <v>39</v>
      </c>
      <c r="H23" s="294"/>
      <c r="I23" s="269">
        <v>0.599</v>
      </c>
      <c r="J23" s="269">
        <f t="shared" si="2"/>
        <v>0.599</v>
      </c>
      <c r="M23" s="310"/>
    </row>
    <row r="24" ht="22" customHeight="1" spans="1:13">
      <c r="A24" s="291"/>
      <c r="B24" s="295"/>
      <c r="C24" s="297"/>
      <c r="D24" s="297"/>
      <c r="E24" s="296"/>
      <c r="F24" s="291">
        <v>14</v>
      </c>
      <c r="G24" s="271" t="s">
        <v>40</v>
      </c>
      <c r="H24" s="294"/>
      <c r="I24" s="269">
        <v>4.33</v>
      </c>
      <c r="J24" s="269">
        <f t="shared" si="2"/>
        <v>4.33</v>
      </c>
      <c r="M24" s="310"/>
    </row>
    <row r="25" ht="30" customHeight="1" spans="1:13">
      <c r="A25" s="291"/>
      <c r="B25" s="295"/>
      <c r="C25" s="297"/>
      <c r="D25" s="297"/>
      <c r="E25" s="296"/>
      <c r="F25" s="291">
        <v>15</v>
      </c>
      <c r="G25" s="271" t="s">
        <v>41</v>
      </c>
      <c r="H25" s="294"/>
      <c r="I25" s="269">
        <v>1</v>
      </c>
      <c r="J25" s="269">
        <f t="shared" si="2"/>
        <v>1</v>
      </c>
      <c r="M25" s="310"/>
    </row>
    <row r="26" ht="21.75" customHeight="1" spans="1:13">
      <c r="A26" s="291"/>
      <c r="B26" s="295"/>
      <c r="C26" s="297"/>
      <c r="D26" s="297"/>
      <c r="E26" s="296"/>
      <c r="F26" s="291">
        <v>16</v>
      </c>
      <c r="G26" s="271" t="s">
        <v>42</v>
      </c>
      <c r="H26" s="294"/>
      <c r="I26" s="269">
        <v>3</v>
      </c>
      <c r="J26" s="269">
        <f t="shared" si="2"/>
        <v>3</v>
      </c>
      <c r="M26" s="310"/>
    </row>
    <row r="27" ht="21.75" customHeight="1" spans="1:13">
      <c r="A27" s="291"/>
      <c r="B27" s="295"/>
      <c r="C27" s="297"/>
      <c r="D27" s="297"/>
      <c r="E27" s="296"/>
      <c r="F27" s="291">
        <v>17</v>
      </c>
      <c r="G27" s="271" t="s">
        <v>43</v>
      </c>
      <c r="H27" s="294"/>
      <c r="I27" s="269">
        <v>53.8</v>
      </c>
      <c r="J27" s="269">
        <f t="shared" si="2"/>
        <v>53.8</v>
      </c>
      <c r="M27" s="310"/>
    </row>
    <row r="28" ht="30" customHeight="1" spans="1:13">
      <c r="A28" s="291"/>
      <c r="B28" s="295"/>
      <c r="C28" s="297"/>
      <c r="D28" s="297"/>
      <c r="E28" s="296"/>
      <c r="F28" s="291">
        <v>18</v>
      </c>
      <c r="G28" s="271" t="s">
        <v>44</v>
      </c>
      <c r="H28" s="294"/>
      <c r="I28" s="269">
        <v>4.3668</v>
      </c>
      <c r="J28" s="269">
        <f t="shared" si="2"/>
        <v>4.3668</v>
      </c>
      <c r="M28" s="310"/>
    </row>
    <row r="29" ht="21.75" customHeight="1" spans="1:13">
      <c r="A29" s="291"/>
      <c r="B29" s="295"/>
      <c r="C29" s="297"/>
      <c r="D29" s="297"/>
      <c r="E29" s="296"/>
      <c r="F29" s="291">
        <v>19</v>
      </c>
      <c r="G29" s="271" t="s">
        <v>45</v>
      </c>
      <c r="H29" s="294"/>
      <c r="I29" s="270">
        <v>48.02</v>
      </c>
      <c r="J29" s="269">
        <f t="shared" si="2"/>
        <v>48.02</v>
      </c>
      <c r="M29" s="310"/>
    </row>
    <row r="30" ht="34" hidden="1" customHeight="1" spans="1:13">
      <c r="A30" s="291"/>
      <c r="B30" s="295"/>
      <c r="C30" s="297"/>
      <c r="D30" s="297"/>
      <c r="E30" s="296"/>
      <c r="F30" s="291">
        <v>20</v>
      </c>
      <c r="G30" s="271" t="s">
        <v>46</v>
      </c>
      <c r="H30" s="294"/>
      <c r="I30" s="270">
        <v>0</v>
      </c>
      <c r="J30" s="270">
        <v>0</v>
      </c>
      <c r="M30" s="310"/>
    </row>
    <row r="31" ht="34" hidden="1" customHeight="1" spans="1:13">
      <c r="A31" s="291"/>
      <c r="B31" s="295"/>
      <c r="C31" s="297"/>
      <c r="D31" s="297"/>
      <c r="E31" s="296"/>
      <c r="F31" s="291"/>
      <c r="G31" s="271"/>
      <c r="H31" s="294"/>
      <c r="I31" s="270"/>
      <c r="J31" s="269"/>
      <c r="M31" s="310"/>
    </row>
    <row r="32" ht="21.75" hidden="1" customHeight="1" spans="1:13">
      <c r="A32" s="291"/>
      <c r="B32" s="295"/>
      <c r="C32" s="297"/>
      <c r="D32" s="297"/>
      <c r="E32" s="296"/>
      <c r="F32" s="291"/>
      <c r="G32" s="271"/>
      <c r="H32" s="294"/>
      <c r="I32" s="270"/>
      <c r="J32" s="270"/>
      <c r="M32" s="310"/>
    </row>
    <row r="33" ht="21.75" hidden="1" customHeight="1" spans="1:10">
      <c r="A33" s="291"/>
      <c r="B33" s="295"/>
      <c r="C33" s="297"/>
      <c r="D33" s="297"/>
      <c r="E33" s="296"/>
      <c r="F33" s="291"/>
      <c r="G33" s="271"/>
      <c r="H33" s="294"/>
      <c r="I33" s="270"/>
      <c r="J33" s="270"/>
    </row>
    <row r="34" ht="21.75" hidden="1" customHeight="1" spans="1:10">
      <c r="A34" s="291"/>
      <c r="B34" s="295"/>
      <c r="C34" s="297"/>
      <c r="D34" s="297"/>
      <c r="E34" s="296"/>
      <c r="F34" s="298"/>
      <c r="G34" s="271"/>
      <c r="H34" s="294"/>
      <c r="I34" s="269">
        <v>0</v>
      </c>
      <c r="J34" s="269"/>
    </row>
    <row r="35" ht="21.75" customHeight="1" spans="1:11">
      <c r="A35" s="291" t="s">
        <v>47</v>
      </c>
      <c r="B35" s="292" t="s">
        <v>48</v>
      </c>
      <c r="C35" s="269">
        <f>C6+C9+C10+C11+C33+C12</f>
        <v>439.84</v>
      </c>
      <c r="D35" s="269">
        <f>D6+D9+D10+D11+D33+D12</f>
        <v>654.8815</v>
      </c>
      <c r="E35" s="269">
        <f>D35-C35</f>
        <v>215.0415</v>
      </c>
      <c r="F35" s="298" t="s">
        <v>20</v>
      </c>
      <c r="G35" s="292" t="s">
        <v>49</v>
      </c>
      <c r="H35" s="269">
        <f>H10+H6</f>
        <v>439.8414</v>
      </c>
      <c r="I35" s="269">
        <f>I10+I6</f>
        <v>533.359335</v>
      </c>
      <c r="J35" s="269">
        <f>I35-H35</f>
        <v>93.517935</v>
      </c>
      <c r="K35" s="309"/>
    </row>
    <row r="36" ht="21.75" customHeight="1" spans="1:10">
      <c r="A36" s="291" t="s">
        <v>50</v>
      </c>
      <c r="B36" s="292" t="s">
        <v>51</v>
      </c>
      <c r="C36" s="269"/>
      <c r="D36" s="269">
        <v>0.09</v>
      </c>
      <c r="E36" s="269">
        <f>D36-C36</f>
        <v>0.09</v>
      </c>
      <c r="F36" s="291" t="s">
        <v>23</v>
      </c>
      <c r="G36" s="292" t="s">
        <v>52</v>
      </c>
      <c r="H36" s="269"/>
      <c r="I36" s="269">
        <v>121.6131</v>
      </c>
      <c r="J36" s="269">
        <f>I36-H36</f>
        <v>121.6131</v>
      </c>
    </row>
    <row r="37" ht="21.75" customHeight="1" spans="1:10">
      <c r="A37" s="291" t="s">
        <v>53</v>
      </c>
      <c r="B37" s="292" t="s">
        <v>54</v>
      </c>
      <c r="C37" s="269">
        <f t="shared" ref="C37:E37" si="3">C35+C36</f>
        <v>439.84</v>
      </c>
      <c r="D37" s="269">
        <f t="shared" si="3"/>
        <v>654.9715</v>
      </c>
      <c r="E37" s="269">
        <f t="shared" si="3"/>
        <v>215.1315</v>
      </c>
      <c r="F37" s="291" t="s">
        <v>26</v>
      </c>
      <c r="G37" s="292" t="s">
        <v>55</v>
      </c>
      <c r="H37" s="299">
        <f>H35</f>
        <v>439.8414</v>
      </c>
      <c r="I37" s="299">
        <f>I35+I36</f>
        <v>654.972435</v>
      </c>
      <c r="J37" s="269">
        <f>J35+J36</f>
        <v>215.131035</v>
      </c>
    </row>
    <row r="38" spans="4:10">
      <c r="D38" s="282">
        <f>D37-'2-预算执行明细表 (定)'!F33</f>
        <v>0.00441000000000713</v>
      </c>
      <c r="G38" s="300"/>
      <c r="H38" s="300"/>
      <c r="I38" s="300"/>
      <c r="J38" s="300"/>
    </row>
    <row r="39" spans="9:9">
      <c r="I39" s="305"/>
    </row>
    <row r="40" s="282" customFormat="1" spans="1:11">
      <c r="A40" s="283"/>
      <c r="B40" s="284"/>
      <c r="F40" s="283"/>
      <c r="G40" s="284"/>
      <c r="H40" s="301"/>
      <c r="I40" s="282">
        <f>D37-I37</f>
        <v>-0.000935000000026776</v>
      </c>
      <c r="K40" s="281"/>
    </row>
    <row r="41" s="282" customFormat="1" spans="1:11">
      <c r="A41" s="283"/>
      <c r="B41" s="302"/>
      <c r="C41" s="302"/>
      <c r="D41" s="302"/>
      <c r="E41" s="302"/>
      <c r="F41" s="283"/>
      <c r="G41" s="303"/>
      <c r="K41" s="281"/>
    </row>
    <row r="42" s="282" customFormat="1" spans="1:11">
      <c r="A42" s="283"/>
      <c r="B42" s="284"/>
      <c r="C42" s="284"/>
      <c r="D42" s="284"/>
      <c r="E42" s="284"/>
      <c r="F42" s="283"/>
      <c r="G42" s="284"/>
      <c r="I42" s="305"/>
      <c r="K42" s="281"/>
    </row>
    <row r="43" s="282" customFormat="1" spans="1:11">
      <c r="A43" s="283"/>
      <c r="B43" s="284"/>
      <c r="F43" s="283"/>
      <c r="G43" s="284"/>
      <c r="K43" s="281"/>
    </row>
    <row r="44" s="282" customFormat="1" spans="1:11">
      <c r="A44" s="283"/>
      <c r="B44" s="284"/>
      <c r="E44" s="304"/>
      <c r="F44" s="283"/>
      <c r="G44" s="300"/>
      <c r="H44" s="300"/>
      <c r="I44" s="300"/>
      <c r="K44" s="281"/>
    </row>
    <row r="45" spans="9:11">
      <c r="I45" s="305"/>
      <c r="K45" s="309"/>
    </row>
    <row r="46" s="282" customFormat="1" spans="1:11">
      <c r="A46" s="283"/>
      <c r="B46" s="284"/>
      <c r="F46" s="283"/>
      <c r="G46" s="303"/>
      <c r="K46" s="281"/>
    </row>
    <row r="47" s="282" customFormat="1" spans="1:11">
      <c r="A47" s="283"/>
      <c r="B47" s="284"/>
      <c r="D47" s="305"/>
      <c r="F47" s="283"/>
      <c r="G47" s="284"/>
      <c r="J47" s="305"/>
      <c r="K47" s="281"/>
    </row>
    <row r="49" s="282" customFormat="1" spans="1:11">
      <c r="A49" s="283"/>
      <c r="B49" s="284"/>
      <c r="E49" s="305"/>
      <c r="F49" s="283"/>
      <c r="G49" s="284"/>
      <c r="K49" s="281"/>
    </row>
    <row r="50" s="282" customFormat="1" spans="1:11">
      <c r="A50" s="283"/>
      <c r="B50" s="284"/>
      <c r="C50" s="306"/>
      <c r="F50" s="283"/>
      <c r="G50" s="284"/>
      <c r="K50" s="281"/>
    </row>
    <row r="51" s="282" customFormat="1" spans="1:11">
      <c r="A51" s="283"/>
      <c r="B51" s="284"/>
      <c r="C51" s="306"/>
      <c r="E51" s="307"/>
      <c r="F51" s="283"/>
      <c r="G51" s="284"/>
      <c r="H51" s="301"/>
      <c r="I51" s="306"/>
      <c r="K51" s="281"/>
    </row>
    <row r="52" s="282" customFormat="1" spans="1:11">
      <c r="A52" s="283"/>
      <c r="B52" s="284"/>
      <c r="D52" s="307"/>
      <c r="F52" s="283"/>
      <c r="G52" s="284"/>
      <c r="K52" s="281"/>
    </row>
    <row r="53" s="282" customFormat="1" spans="1:11">
      <c r="A53" s="283"/>
      <c r="B53" s="284"/>
      <c r="F53" s="283"/>
      <c r="G53" s="284"/>
      <c r="K53" s="281"/>
    </row>
    <row r="54" s="282" customFormat="1" spans="1:11">
      <c r="A54" s="283"/>
      <c r="B54" s="284"/>
      <c r="F54" s="283"/>
      <c r="G54" s="284"/>
      <c r="K54" s="281"/>
    </row>
    <row r="55" s="282" customFormat="1" spans="1:11">
      <c r="A55" s="283"/>
      <c r="B55" s="284"/>
      <c r="C55" s="306"/>
      <c r="F55" s="283"/>
      <c r="G55" s="284"/>
      <c r="K55" s="281"/>
    </row>
    <row r="56" s="282" customFormat="1" spans="1:11">
      <c r="A56" s="283"/>
      <c r="B56" s="303"/>
      <c r="D56" s="301"/>
      <c r="F56" s="283"/>
      <c r="G56" s="284"/>
      <c r="K56" s="281"/>
    </row>
    <row r="58" s="282" customFormat="1" spans="1:11">
      <c r="A58" s="283"/>
      <c r="B58" s="284"/>
      <c r="F58" s="283"/>
      <c r="G58" s="284"/>
      <c r="K58" s="281"/>
    </row>
    <row r="59" s="282" customFormat="1" spans="1:11">
      <c r="A59" s="283"/>
      <c r="B59" s="284"/>
      <c r="F59" s="283"/>
      <c r="G59" s="284"/>
      <c r="K59" s="281"/>
    </row>
    <row r="61" s="282" customFormat="1" spans="1:11">
      <c r="A61" s="283"/>
      <c r="B61" s="284"/>
      <c r="D61" s="301"/>
      <c r="F61" s="283"/>
      <c r="G61" s="284"/>
      <c r="K61" s="281"/>
    </row>
    <row r="62" s="282" customFormat="1" spans="1:11">
      <c r="A62" s="283"/>
      <c r="B62" s="284"/>
      <c r="D62" s="301"/>
      <c r="F62" s="283"/>
      <c r="G62" s="284"/>
      <c r="K62" s="281"/>
    </row>
    <row r="63" s="282" customFormat="1" spans="1:11">
      <c r="A63" s="283"/>
      <c r="B63" s="284"/>
      <c r="D63" s="301"/>
      <c r="F63" s="283"/>
      <c r="G63" s="284"/>
      <c r="K63" s="281"/>
    </row>
    <row r="64" s="282" customFormat="1" spans="1:11">
      <c r="A64" s="283"/>
      <c r="B64" s="284"/>
      <c r="C64" s="307"/>
      <c r="F64" s="283"/>
      <c r="G64" s="284"/>
      <c r="K64" s="281"/>
    </row>
    <row r="66" s="282" customFormat="1" spans="1:11">
      <c r="A66" s="283"/>
      <c r="B66" s="284"/>
      <c r="F66" s="283"/>
      <c r="G66" s="284"/>
      <c r="K66" s="281"/>
    </row>
    <row r="67" s="282" customFormat="1" spans="1:11">
      <c r="A67" s="283"/>
      <c r="B67" s="284"/>
      <c r="C67" s="307"/>
      <c r="F67" s="283"/>
      <c r="G67" s="284"/>
      <c r="K67" s="281"/>
    </row>
    <row r="70" s="282" customFormat="1" spans="1:11">
      <c r="A70" s="283"/>
      <c r="B70" s="284"/>
      <c r="F70" s="283"/>
      <c r="G70" s="284"/>
      <c r="K70" s="281"/>
    </row>
    <row r="71" s="282" customFormat="1" spans="1:11">
      <c r="A71" s="283"/>
      <c r="B71" s="284"/>
      <c r="C71" s="311"/>
      <c r="E71" s="301"/>
      <c r="F71" s="283"/>
      <c r="G71" s="284"/>
      <c r="K71" s="281"/>
    </row>
    <row r="73" s="282" customFormat="1" spans="1:11">
      <c r="A73" s="283"/>
      <c r="B73" s="284"/>
      <c r="F73" s="283"/>
      <c r="G73" s="284"/>
      <c r="K73" s="281"/>
    </row>
    <row r="74" s="282" customFormat="1" spans="1:11">
      <c r="A74" s="283"/>
      <c r="B74" s="284"/>
      <c r="C74" s="307"/>
      <c r="F74" s="283"/>
      <c r="G74" s="284"/>
      <c r="K74" s="281"/>
    </row>
  </sheetData>
  <mergeCells count="13">
    <mergeCell ref="A1:B1"/>
    <mergeCell ref="A2:J2"/>
    <mergeCell ref="I3:J3"/>
    <mergeCell ref="C4:E4"/>
    <mergeCell ref="H4:J4"/>
    <mergeCell ref="G38:J38"/>
    <mergeCell ref="B41:E41"/>
    <mergeCell ref="B42:E42"/>
    <mergeCell ref="G44:I44"/>
    <mergeCell ref="A4:A5"/>
    <mergeCell ref="B4:B5"/>
    <mergeCell ref="F4:F5"/>
    <mergeCell ref="G4:G5"/>
  </mergeCells>
  <printOptions horizontalCentered="1"/>
  <pageMargins left="0.236111111111111" right="0.236111111111111" top="0.53125" bottom="0.629861111111111" header="0.314583333333333" footer="0.314583333333333"/>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21"/>
  <sheetViews>
    <sheetView topLeftCell="A4" workbookViewId="0">
      <selection activeCell="G15" sqref="G15:J15"/>
    </sheetView>
  </sheetViews>
  <sheetFormatPr defaultColWidth="9" defaultRowHeight="13.5"/>
  <cols>
    <col min="3" max="3" width="16" customWidth="1"/>
    <col min="4" max="10" width="12.1333333333333" customWidth="1"/>
  </cols>
  <sheetData>
    <row r="2" ht="31.5" customHeight="1" spans="2:10">
      <c r="B2" s="17" t="s">
        <v>59</v>
      </c>
      <c r="C2" s="17" t="s">
        <v>537</v>
      </c>
      <c r="D2" s="17" t="s">
        <v>538</v>
      </c>
      <c r="E2" s="17" t="s">
        <v>539</v>
      </c>
      <c r="F2" s="17" t="s">
        <v>540</v>
      </c>
      <c r="G2" s="17" t="s">
        <v>541</v>
      </c>
      <c r="H2" s="17"/>
      <c r="I2" s="17" t="s">
        <v>542</v>
      </c>
      <c r="J2" s="17"/>
    </row>
    <row r="3" ht="14.25" spans="2:10">
      <c r="B3" s="17"/>
      <c r="C3" s="17"/>
      <c r="D3" s="17"/>
      <c r="E3" s="17"/>
      <c r="F3" s="17"/>
      <c r="G3" s="17" t="s">
        <v>543</v>
      </c>
      <c r="H3" s="17" t="s">
        <v>544</v>
      </c>
      <c r="I3" s="17" t="s">
        <v>543</v>
      </c>
      <c r="J3" s="17" t="s">
        <v>544</v>
      </c>
    </row>
    <row r="4" ht="15.75" spans="2:10">
      <c r="B4" s="17">
        <v>1</v>
      </c>
      <c r="C4" s="17" t="s">
        <v>545</v>
      </c>
      <c r="D4" s="18">
        <v>3637.52</v>
      </c>
      <c r="E4" s="18">
        <f>'2-预算执行明细表 (定)'!C6</f>
        <v>327.2</v>
      </c>
      <c r="F4" s="18">
        <f>'2-预算执行明细表 (定)'!G6</f>
        <v>344.636667</v>
      </c>
      <c r="G4" s="19">
        <f>F4-E4</f>
        <v>17.436667</v>
      </c>
      <c r="H4" s="20">
        <f>G4/E4</f>
        <v>0.0532905470660147</v>
      </c>
      <c r="I4" s="33">
        <f>F4-D4</f>
        <v>-3292.883333</v>
      </c>
      <c r="J4" s="20">
        <f>I4/D4</f>
        <v>-0.90525504547054</v>
      </c>
    </row>
    <row r="5" ht="28.5" spans="2:10">
      <c r="B5" s="17">
        <v>2</v>
      </c>
      <c r="C5" s="17" t="s">
        <v>546</v>
      </c>
      <c r="D5" s="18">
        <v>264.44</v>
      </c>
      <c r="E5" s="18">
        <f>'2-预算执行明细表 (定)'!C7</f>
        <v>22.395</v>
      </c>
      <c r="F5" s="18">
        <f>'2-预算执行明细表 (定)'!G7</f>
        <v>26.973458</v>
      </c>
      <c r="G5" s="19">
        <f t="shared" ref="G5:G6" si="0">F5-E5</f>
        <v>4.578458</v>
      </c>
      <c r="H5" s="20">
        <f t="shared" ref="H5:H6" si="1">G5/E5</f>
        <v>0.204441080598348</v>
      </c>
      <c r="I5" s="33">
        <f t="shared" ref="I5:I6" si="2">F5-D5</f>
        <v>-237.466542</v>
      </c>
      <c r="J5" s="20">
        <f t="shared" ref="J5:J6" si="3">I5/D5</f>
        <v>-0.897997814248979</v>
      </c>
    </row>
    <row r="6" ht="28.5" spans="2:10">
      <c r="B6" s="17">
        <v>3</v>
      </c>
      <c r="C6" s="17" t="s">
        <v>547</v>
      </c>
      <c r="D6" s="18">
        <v>755.38</v>
      </c>
      <c r="E6" s="18">
        <f>'2-预算执行明细表 (定)'!C8</f>
        <v>5.6496</v>
      </c>
      <c r="F6" s="18">
        <f>'2-预算执行明细表 (定)'!G8</f>
        <v>0</v>
      </c>
      <c r="G6" s="19">
        <f t="shared" si="0"/>
        <v>-5.6496</v>
      </c>
      <c r="H6" s="20">
        <f t="shared" si="1"/>
        <v>-1</v>
      </c>
      <c r="I6" s="33">
        <f t="shared" si="2"/>
        <v>-755.38</v>
      </c>
      <c r="J6" s="20">
        <f t="shared" si="3"/>
        <v>-1</v>
      </c>
    </row>
    <row r="7" ht="15.75" spans="2:10">
      <c r="B7" s="17">
        <v>4</v>
      </c>
      <c r="C7" s="17" t="s">
        <v>548</v>
      </c>
      <c r="D7" s="18"/>
      <c r="E7" s="18"/>
      <c r="F7" s="18"/>
      <c r="G7" s="19"/>
      <c r="H7" s="20"/>
      <c r="I7" s="34"/>
      <c r="J7" s="20"/>
    </row>
    <row r="8" ht="15.75" spans="2:10">
      <c r="B8" s="17">
        <v>5</v>
      </c>
      <c r="C8" s="17" t="s">
        <v>549</v>
      </c>
      <c r="D8" s="18">
        <f>SUM(D4:D7)</f>
        <v>4657.34</v>
      </c>
      <c r="E8" s="18">
        <f>SUM(E4:E7)</f>
        <v>355.2446</v>
      </c>
      <c r="F8" s="18">
        <f>SUM(F4:F7)</f>
        <v>371.610125</v>
      </c>
      <c r="G8" s="21">
        <f>SUM(G4:G7)</f>
        <v>16.365525</v>
      </c>
      <c r="H8" s="20">
        <f>G8/E8</f>
        <v>0.0460683286952145</v>
      </c>
      <c r="I8" s="19">
        <f>F8-D8</f>
        <v>-4285.729875</v>
      </c>
      <c r="J8" s="20">
        <f>I8/D8</f>
        <v>-0.920209792499581</v>
      </c>
    </row>
    <row r="9" ht="28.5" spans="2:10">
      <c r="B9" s="22" t="s">
        <v>550</v>
      </c>
      <c r="C9" s="23" t="s">
        <v>551</v>
      </c>
      <c r="D9" s="23"/>
      <c r="E9" s="23"/>
      <c r="F9" s="23"/>
      <c r="G9" s="23"/>
      <c r="H9" s="23"/>
      <c r="I9" s="23"/>
      <c r="J9" s="23"/>
    </row>
    <row r="10" ht="15.75" spans="2:10">
      <c r="B10" s="24"/>
      <c r="C10" s="24"/>
      <c r="D10" s="25"/>
      <c r="E10" s="25"/>
      <c r="F10" s="25"/>
      <c r="G10" s="26"/>
      <c r="H10" s="27"/>
      <c r="I10" s="35"/>
      <c r="J10" s="27"/>
    </row>
    <row r="13" ht="31.5" customHeight="1" spans="2:10">
      <c r="B13" s="17" t="s">
        <v>59</v>
      </c>
      <c r="C13" s="17" t="s">
        <v>552</v>
      </c>
      <c r="D13" s="28" t="s">
        <v>553</v>
      </c>
      <c r="E13" s="28" t="s">
        <v>554</v>
      </c>
      <c r="F13" s="28" t="s">
        <v>555</v>
      </c>
      <c r="G13" s="28" t="s">
        <v>556</v>
      </c>
      <c r="H13" s="28"/>
      <c r="I13" s="28" t="s">
        <v>557</v>
      </c>
      <c r="J13" s="28"/>
    </row>
    <row r="14" ht="14.25" spans="2:10">
      <c r="B14" s="17"/>
      <c r="C14" s="17"/>
      <c r="D14" s="28"/>
      <c r="E14" s="28"/>
      <c r="F14" s="28"/>
      <c r="G14" s="17" t="s">
        <v>543</v>
      </c>
      <c r="H14" s="17" t="s">
        <v>544</v>
      </c>
      <c r="I14" s="17" t="s">
        <v>543</v>
      </c>
      <c r="J14" s="17" t="s">
        <v>544</v>
      </c>
    </row>
    <row r="15" ht="15.75" spans="2:10">
      <c r="B15" s="28">
        <v>1</v>
      </c>
      <c r="C15" s="17" t="s">
        <v>558</v>
      </c>
      <c r="D15" s="18">
        <v>0.8</v>
      </c>
      <c r="E15" s="18">
        <v>3</v>
      </c>
      <c r="F15" s="18">
        <v>0.5</v>
      </c>
      <c r="G15" s="29">
        <f>F15-E15</f>
        <v>-2.5</v>
      </c>
      <c r="H15" s="30">
        <f>G15/E15</f>
        <v>-0.833333333333333</v>
      </c>
      <c r="I15" s="29">
        <f>F15-D15</f>
        <v>-0.3</v>
      </c>
      <c r="J15" s="30">
        <f>I15/D15</f>
        <v>-0.375</v>
      </c>
    </row>
    <row r="16" ht="28.5" spans="2:10">
      <c r="B16" s="28">
        <v>2</v>
      </c>
      <c r="C16" s="17" t="s">
        <v>559</v>
      </c>
      <c r="D16" s="18"/>
      <c r="E16" s="18"/>
      <c r="F16" s="18"/>
      <c r="G16" s="29"/>
      <c r="H16" s="30"/>
      <c r="I16" s="29"/>
      <c r="J16" s="30"/>
    </row>
    <row r="17" ht="28.5" spans="2:10">
      <c r="B17" s="28">
        <v>3</v>
      </c>
      <c r="C17" s="17" t="s">
        <v>560</v>
      </c>
      <c r="D17" s="18">
        <v>0</v>
      </c>
      <c r="E17" s="18">
        <v>0</v>
      </c>
      <c r="F17" s="18">
        <v>0</v>
      </c>
      <c r="G17" s="29">
        <v>0</v>
      </c>
      <c r="H17" s="31">
        <v>0</v>
      </c>
      <c r="I17" s="29">
        <v>0</v>
      </c>
      <c r="J17" s="30" t="e">
        <f t="shared" ref="J17:J18" si="4">I17/D17</f>
        <v>#DIV/0!</v>
      </c>
    </row>
    <row r="18" ht="15.75" spans="2:10">
      <c r="B18" s="28">
        <v>4</v>
      </c>
      <c r="C18" s="17" t="s">
        <v>549</v>
      </c>
      <c r="D18" s="18">
        <f>SUM(D15:D17)</f>
        <v>0.8</v>
      </c>
      <c r="E18" s="18">
        <f t="shared" ref="E18:F18" si="5">SUM(E15:E17)</f>
        <v>3</v>
      </c>
      <c r="F18" s="18">
        <f t="shared" si="5"/>
        <v>0.5</v>
      </c>
      <c r="G18" s="29">
        <f t="shared" ref="G18" si="6">F18-E18</f>
        <v>-2.5</v>
      </c>
      <c r="H18" s="30">
        <f>G18/E18</f>
        <v>-0.833333333333333</v>
      </c>
      <c r="I18" s="29">
        <f t="shared" ref="I18" si="7">F18-D18</f>
        <v>-0.3</v>
      </c>
      <c r="J18" s="36">
        <f t="shared" si="4"/>
        <v>-0.375</v>
      </c>
    </row>
    <row r="19" ht="28.5" spans="2:10">
      <c r="B19" s="22" t="s">
        <v>550</v>
      </c>
      <c r="C19" s="23" t="s">
        <v>561</v>
      </c>
      <c r="D19" s="23"/>
      <c r="E19" s="23"/>
      <c r="F19" s="23"/>
      <c r="G19" s="23"/>
      <c r="H19" s="23"/>
      <c r="I19" s="23"/>
      <c r="J19" s="23"/>
    </row>
    <row r="21" spans="4:4">
      <c r="D21" s="32"/>
    </row>
  </sheetData>
  <mergeCells count="16">
    <mergeCell ref="G2:H2"/>
    <mergeCell ref="I2:J2"/>
    <mergeCell ref="C9:J9"/>
    <mergeCell ref="G13:H13"/>
    <mergeCell ref="I13:J13"/>
    <mergeCell ref="C19:J19"/>
    <mergeCell ref="B2:B3"/>
    <mergeCell ref="B13:B14"/>
    <mergeCell ref="C2:C3"/>
    <mergeCell ref="C13:C14"/>
    <mergeCell ref="D2:D3"/>
    <mergeCell ref="D13:D14"/>
    <mergeCell ref="E2:E3"/>
    <mergeCell ref="E13:E14"/>
    <mergeCell ref="F2:F3"/>
    <mergeCell ref="F13:F14"/>
  </mergeCells>
  <pageMargins left="0.7" right="0.7" top="0.75" bottom="0.75" header="0.3" footer="0.3"/>
  <headerFooter/>
  <ignoredErrors>
    <ignoredError sqref="J17" evalError="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D19"/>
  <sheetViews>
    <sheetView workbookViewId="0">
      <selection activeCell="H23" sqref="H23"/>
    </sheetView>
  </sheetViews>
  <sheetFormatPr defaultColWidth="9" defaultRowHeight="13.5" outlineLevelCol="3"/>
  <cols>
    <col min="3" max="3" width="17.25" style="15" customWidth="1"/>
    <col min="4" max="4" width="17.25" customWidth="1"/>
  </cols>
  <sheetData>
    <row r="2" spans="3:4">
      <c r="C2" s="15">
        <v>11700435.91</v>
      </c>
      <c r="D2" s="16">
        <v>11156543.13</v>
      </c>
    </row>
    <row r="3" spans="3:4">
      <c r="C3" s="15">
        <v>1334192</v>
      </c>
      <c r="D3" s="16">
        <v>2496153.24</v>
      </c>
    </row>
    <row r="4" spans="3:4">
      <c r="C4" s="15">
        <v>10738235.5</v>
      </c>
      <c r="D4" s="16">
        <v>13768080</v>
      </c>
    </row>
    <row r="5" spans="3:4">
      <c r="C5" s="15">
        <v>5941358.9</v>
      </c>
      <c r="D5" s="16">
        <v>6289649.54</v>
      </c>
    </row>
    <row r="6" spans="3:4">
      <c r="C6" s="15">
        <v>2968714.12</v>
      </c>
      <c r="D6" s="16">
        <v>2866185.6</v>
      </c>
    </row>
    <row r="7" spans="3:4">
      <c r="C7" s="15">
        <v>1448182.87</v>
      </c>
      <c r="D7" s="16">
        <v>1521751.29</v>
      </c>
    </row>
    <row r="8" spans="3:4">
      <c r="C8" s="15">
        <v>1617867</v>
      </c>
      <c r="D8">
        <v>3565405</v>
      </c>
    </row>
    <row r="9" spans="3:4">
      <c r="C9" s="15">
        <v>3421480</v>
      </c>
      <c r="D9" s="16">
        <v>1651731</v>
      </c>
    </row>
    <row r="10" spans="3:4">
      <c r="C10" s="15">
        <v>892202.85</v>
      </c>
      <c r="D10" s="16">
        <v>698215.96</v>
      </c>
    </row>
    <row r="11" spans="3:4">
      <c r="C11" s="15">
        <f>SUM(C2:C10)</f>
        <v>40062669.15</v>
      </c>
      <c r="D11" s="15">
        <f>SUM(D2:D10)</f>
        <v>44013714.76</v>
      </c>
    </row>
    <row r="13" spans="3:4">
      <c r="C13" s="15">
        <v>343140.75</v>
      </c>
      <c r="D13" s="16">
        <v>318548.4</v>
      </c>
    </row>
    <row r="14" spans="3:4">
      <c r="C14" s="15">
        <v>7463057.89</v>
      </c>
      <c r="D14" s="16">
        <v>6875178.93</v>
      </c>
    </row>
    <row r="15" spans="3:4">
      <c r="C15" s="15">
        <v>307956</v>
      </c>
      <c r="D15" s="16">
        <v>97954</v>
      </c>
    </row>
    <row r="16" spans="3:4">
      <c r="C16" s="15">
        <v>21920</v>
      </c>
      <c r="D16" s="16">
        <v>21400</v>
      </c>
    </row>
    <row r="17" spans="3:4">
      <c r="C17" s="15">
        <v>836336.62</v>
      </c>
      <c r="D17" s="16">
        <v>849032.69</v>
      </c>
    </row>
    <row r="18" spans="3:4">
      <c r="C18" s="15">
        <v>1000</v>
      </c>
      <c r="D18" s="16">
        <v>51735</v>
      </c>
    </row>
    <row r="19" spans="3:4">
      <c r="C19" s="15">
        <v>59420</v>
      </c>
      <c r="D19" s="16">
        <v>33191.1</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41"/>
  <sheetViews>
    <sheetView topLeftCell="A16" workbookViewId="0">
      <selection activeCell="V10" sqref="V10"/>
    </sheetView>
  </sheetViews>
  <sheetFormatPr defaultColWidth="9" defaultRowHeight="13.5"/>
  <cols>
    <col min="1" max="1" width="5.5" style="7" customWidth="1"/>
    <col min="2" max="2" width="7.5" style="7" customWidth="1"/>
    <col min="3" max="3" width="8.5" style="7" customWidth="1"/>
    <col min="4" max="7" width="5.5" style="7" customWidth="1"/>
    <col min="8" max="8" width="7.5" style="7" customWidth="1"/>
    <col min="9" max="9" width="8.5" style="7" customWidth="1"/>
    <col min="10" max="13" width="5.5" style="7" customWidth="1"/>
    <col min="14" max="14" width="7.5" style="7" customWidth="1"/>
    <col min="15" max="15" width="8.5" style="7" customWidth="1"/>
    <col min="16" max="18" width="5.5" style="7" customWidth="1"/>
    <col min="19" max="16384" width="9" style="8"/>
  </cols>
  <sheetData>
    <row r="2" spans="1:18">
      <c r="A2" s="9" t="s">
        <v>562</v>
      </c>
      <c r="B2" s="9"/>
      <c r="C2" s="9"/>
      <c r="D2" s="9"/>
      <c r="E2" s="9"/>
      <c r="F2" s="9"/>
      <c r="G2" s="9"/>
      <c r="H2" s="9"/>
      <c r="I2" s="9"/>
      <c r="J2" s="9"/>
      <c r="K2" s="9"/>
      <c r="L2" s="9"/>
      <c r="M2" s="9"/>
      <c r="N2" s="9"/>
      <c r="O2" s="9"/>
      <c r="P2" s="9"/>
      <c r="Q2" s="9"/>
      <c r="R2" s="9"/>
    </row>
    <row r="3" spans="1:18">
      <c r="A3" s="9" t="s">
        <v>563</v>
      </c>
      <c r="B3" s="9" t="s">
        <v>564</v>
      </c>
      <c r="C3" s="9" t="s">
        <v>565</v>
      </c>
      <c r="D3" s="9" t="s">
        <v>566</v>
      </c>
      <c r="E3" s="9" t="s">
        <v>567</v>
      </c>
      <c r="F3" s="9" t="s">
        <v>477</v>
      </c>
      <c r="G3" s="9" t="s">
        <v>568</v>
      </c>
      <c r="H3" s="9" t="s">
        <v>564</v>
      </c>
      <c r="I3" s="9" t="s">
        <v>565</v>
      </c>
      <c r="J3" s="9" t="s">
        <v>566</v>
      </c>
      <c r="K3" s="9" t="s">
        <v>567</v>
      </c>
      <c r="L3" s="9" t="s">
        <v>477</v>
      </c>
      <c r="M3" s="9" t="s">
        <v>569</v>
      </c>
      <c r="N3" s="9" t="s">
        <v>564</v>
      </c>
      <c r="O3" s="9" t="s">
        <v>565</v>
      </c>
      <c r="P3" s="9" t="s">
        <v>566</v>
      </c>
      <c r="Q3" s="9" t="s">
        <v>567</v>
      </c>
      <c r="R3" s="9" t="s">
        <v>477</v>
      </c>
    </row>
    <row r="4" spans="1:18">
      <c r="A4" s="9">
        <v>506</v>
      </c>
      <c r="B4" s="9" t="s">
        <v>570</v>
      </c>
      <c r="C4" s="9">
        <v>30</v>
      </c>
      <c r="D4" s="9"/>
      <c r="E4" s="9"/>
      <c r="F4" s="9"/>
      <c r="G4" s="9">
        <v>490</v>
      </c>
      <c r="H4" s="9" t="s">
        <v>570</v>
      </c>
      <c r="I4" s="9">
        <v>30</v>
      </c>
      <c r="J4" s="9"/>
      <c r="K4" s="9">
        <f>I4-J4</f>
        <v>30</v>
      </c>
      <c r="L4" s="9">
        <v>1</v>
      </c>
      <c r="M4" s="9">
        <v>474</v>
      </c>
      <c r="N4" s="9" t="s">
        <v>570</v>
      </c>
      <c r="O4" s="9">
        <v>28</v>
      </c>
      <c r="P4" s="9"/>
      <c r="Q4" s="9"/>
      <c r="R4" s="9">
        <v>2</v>
      </c>
    </row>
    <row r="5" spans="1:18">
      <c r="A5" s="9">
        <v>507</v>
      </c>
      <c r="B5" s="9" t="s">
        <v>570</v>
      </c>
      <c r="C5" s="9">
        <v>30</v>
      </c>
      <c r="D5" s="9"/>
      <c r="E5" s="9"/>
      <c r="F5" s="9"/>
      <c r="G5" s="9">
        <v>491</v>
      </c>
      <c r="H5" s="9" t="s">
        <v>570</v>
      </c>
      <c r="I5" s="9">
        <v>30</v>
      </c>
      <c r="J5" s="9"/>
      <c r="K5" s="9">
        <f t="shared" ref="K5:K19" si="0">I5-J5</f>
        <v>30</v>
      </c>
      <c r="L5" s="9">
        <v>4</v>
      </c>
      <c r="M5" s="9">
        <v>475</v>
      </c>
      <c r="N5" s="9" t="s">
        <v>570</v>
      </c>
      <c r="O5" s="9">
        <v>25</v>
      </c>
      <c r="P5" s="9"/>
      <c r="Q5" s="9"/>
      <c r="R5" s="9">
        <v>5</v>
      </c>
    </row>
    <row r="6" spans="1:18">
      <c r="A6" s="9">
        <v>508</v>
      </c>
      <c r="B6" s="9" t="s">
        <v>571</v>
      </c>
      <c r="C6" s="10">
        <v>59</v>
      </c>
      <c r="D6" s="9">
        <v>59</v>
      </c>
      <c r="E6" s="9">
        <f>C6-D6</f>
        <v>0</v>
      </c>
      <c r="F6" s="9">
        <v>1</v>
      </c>
      <c r="G6" s="9">
        <v>492</v>
      </c>
      <c r="H6" s="9" t="s">
        <v>572</v>
      </c>
      <c r="I6" s="9">
        <v>57</v>
      </c>
      <c r="J6" s="9">
        <v>55</v>
      </c>
      <c r="K6" s="9">
        <f t="shared" si="0"/>
        <v>2</v>
      </c>
      <c r="L6" s="9"/>
      <c r="M6" s="9">
        <v>476</v>
      </c>
      <c r="N6" s="9" t="s">
        <v>572</v>
      </c>
      <c r="O6" s="9">
        <v>59</v>
      </c>
      <c r="P6" s="9">
        <f>56+2</f>
        <v>58</v>
      </c>
      <c r="Q6" s="9">
        <f>O6-P6</f>
        <v>1</v>
      </c>
      <c r="R6" s="9"/>
    </row>
    <row r="7" spans="1:18">
      <c r="A7" s="9">
        <v>509</v>
      </c>
      <c r="B7" s="9" t="s">
        <v>571</v>
      </c>
      <c r="C7" s="10">
        <v>60</v>
      </c>
      <c r="D7" s="9">
        <v>60</v>
      </c>
      <c r="E7" s="9">
        <f t="shared" ref="E7:E19" si="1">C7-D7</f>
        <v>0</v>
      </c>
      <c r="F7" s="9">
        <v>3</v>
      </c>
      <c r="G7" s="9">
        <v>493</v>
      </c>
      <c r="H7" s="9" t="s">
        <v>572</v>
      </c>
      <c r="I7" s="9">
        <v>55</v>
      </c>
      <c r="J7" s="9">
        <v>54</v>
      </c>
      <c r="K7" s="9">
        <f t="shared" si="0"/>
        <v>1</v>
      </c>
      <c r="L7" s="9">
        <v>1</v>
      </c>
      <c r="M7" s="9">
        <v>477</v>
      </c>
      <c r="N7" s="9" t="s">
        <v>572</v>
      </c>
      <c r="O7" s="9">
        <v>66</v>
      </c>
      <c r="P7" s="9">
        <f>63+1</f>
        <v>64</v>
      </c>
      <c r="Q7" s="9">
        <f t="shared" ref="Q7:Q19" si="2">O7-P7</f>
        <v>2</v>
      </c>
      <c r="R7" s="9"/>
    </row>
    <row r="8" spans="1:18">
      <c r="A8" s="9">
        <v>510</v>
      </c>
      <c r="B8" s="9" t="s">
        <v>571</v>
      </c>
      <c r="C8" s="10">
        <v>61</v>
      </c>
      <c r="D8" s="9">
        <v>59</v>
      </c>
      <c r="E8" s="9">
        <f t="shared" si="1"/>
        <v>2</v>
      </c>
      <c r="F8" s="9"/>
      <c r="G8" s="9">
        <v>494</v>
      </c>
      <c r="H8" s="9" t="s">
        <v>572</v>
      </c>
      <c r="I8" s="9">
        <v>51</v>
      </c>
      <c r="J8" s="9">
        <v>49</v>
      </c>
      <c r="K8" s="9">
        <f t="shared" si="0"/>
        <v>2</v>
      </c>
      <c r="L8" s="9"/>
      <c r="M8" s="9">
        <v>478</v>
      </c>
      <c r="N8" s="9" t="s">
        <v>571</v>
      </c>
      <c r="O8" s="9">
        <v>56</v>
      </c>
      <c r="P8" s="9">
        <v>53</v>
      </c>
      <c r="Q8" s="9">
        <f t="shared" si="2"/>
        <v>3</v>
      </c>
      <c r="R8" s="9">
        <v>1</v>
      </c>
    </row>
    <row r="9" spans="1:18">
      <c r="A9" s="9">
        <v>511</v>
      </c>
      <c r="B9" s="9" t="s">
        <v>571</v>
      </c>
      <c r="C9" s="10">
        <v>60</v>
      </c>
      <c r="D9" s="9">
        <v>60</v>
      </c>
      <c r="E9" s="9">
        <f t="shared" si="1"/>
        <v>0</v>
      </c>
      <c r="F9" s="9"/>
      <c r="G9" s="9">
        <v>495</v>
      </c>
      <c r="H9" s="9" t="s">
        <v>572</v>
      </c>
      <c r="I9" s="9">
        <v>48</v>
      </c>
      <c r="J9" s="9">
        <v>45</v>
      </c>
      <c r="K9" s="9">
        <f t="shared" si="0"/>
        <v>3</v>
      </c>
      <c r="L9" s="9">
        <v>1</v>
      </c>
      <c r="M9" s="9">
        <v>479</v>
      </c>
      <c r="N9" s="9" t="s">
        <v>571</v>
      </c>
      <c r="O9" s="9">
        <v>52</v>
      </c>
      <c r="P9" s="9">
        <v>51</v>
      </c>
      <c r="Q9" s="9">
        <f t="shared" si="2"/>
        <v>1</v>
      </c>
      <c r="R9" s="9"/>
    </row>
    <row r="10" spans="1:18">
      <c r="A10" s="9">
        <v>512</v>
      </c>
      <c r="B10" s="9" t="s">
        <v>571</v>
      </c>
      <c r="C10" s="10">
        <v>60</v>
      </c>
      <c r="D10" s="9">
        <v>60</v>
      </c>
      <c r="E10" s="9">
        <f t="shared" si="1"/>
        <v>0</v>
      </c>
      <c r="F10" s="9">
        <v>2</v>
      </c>
      <c r="G10" s="9">
        <v>496</v>
      </c>
      <c r="H10" s="9" t="s">
        <v>572</v>
      </c>
      <c r="I10" s="9">
        <v>67</v>
      </c>
      <c r="J10" s="9">
        <v>67</v>
      </c>
      <c r="K10" s="9">
        <f t="shared" si="0"/>
        <v>0</v>
      </c>
      <c r="L10" s="9"/>
      <c r="M10" s="9">
        <v>480</v>
      </c>
      <c r="N10" s="9" t="s">
        <v>571</v>
      </c>
      <c r="O10" s="9">
        <v>57</v>
      </c>
      <c r="P10" s="9">
        <v>54</v>
      </c>
      <c r="Q10" s="9">
        <f t="shared" si="2"/>
        <v>3</v>
      </c>
      <c r="R10" s="9"/>
    </row>
    <row r="11" spans="1:18">
      <c r="A11" s="9">
        <v>513</v>
      </c>
      <c r="B11" s="9" t="s">
        <v>571</v>
      </c>
      <c r="C11" s="10">
        <v>60</v>
      </c>
      <c r="D11" s="9">
        <v>60</v>
      </c>
      <c r="E11" s="9">
        <f t="shared" si="1"/>
        <v>0</v>
      </c>
      <c r="F11" s="9"/>
      <c r="G11" s="9">
        <v>497</v>
      </c>
      <c r="H11" s="9" t="s">
        <v>572</v>
      </c>
      <c r="I11" s="9">
        <v>69</v>
      </c>
      <c r="J11" s="9">
        <v>67</v>
      </c>
      <c r="K11" s="9">
        <f t="shared" si="0"/>
        <v>2</v>
      </c>
      <c r="L11" s="9"/>
      <c r="M11" s="9">
        <v>481</v>
      </c>
      <c r="N11" s="9" t="s">
        <v>571</v>
      </c>
      <c r="O11" s="9">
        <v>54</v>
      </c>
      <c r="P11" s="9">
        <v>52</v>
      </c>
      <c r="Q11" s="9">
        <f t="shared" si="2"/>
        <v>2</v>
      </c>
      <c r="R11" s="9"/>
    </row>
    <row r="12" spans="1:18">
      <c r="A12" s="9">
        <v>514</v>
      </c>
      <c r="B12" s="9" t="s">
        <v>571</v>
      </c>
      <c r="C12" s="10">
        <v>61</v>
      </c>
      <c r="D12" s="9">
        <v>61</v>
      </c>
      <c r="E12" s="9">
        <f t="shared" si="1"/>
        <v>0</v>
      </c>
      <c r="F12" s="9"/>
      <c r="G12" s="9">
        <v>498</v>
      </c>
      <c r="H12" s="9" t="s">
        <v>571</v>
      </c>
      <c r="I12" s="9">
        <v>68</v>
      </c>
      <c r="J12" s="9">
        <v>63</v>
      </c>
      <c r="K12" s="9">
        <f t="shared" si="0"/>
        <v>5</v>
      </c>
      <c r="L12" s="9"/>
      <c r="M12" s="9">
        <v>482</v>
      </c>
      <c r="N12" s="9" t="s">
        <v>571</v>
      </c>
      <c r="O12" s="9">
        <v>61</v>
      </c>
      <c r="P12" s="9">
        <f>58+1</f>
        <v>59</v>
      </c>
      <c r="Q12" s="9">
        <f t="shared" si="2"/>
        <v>2</v>
      </c>
      <c r="R12" s="9"/>
    </row>
    <row r="13" spans="1:18">
      <c r="A13" s="9">
        <v>515</v>
      </c>
      <c r="B13" s="9" t="s">
        <v>572</v>
      </c>
      <c r="C13" s="10">
        <v>59</v>
      </c>
      <c r="D13" s="9">
        <v>57</v>
      </c>
      <c r="E13" s="9">
        <f t="shared" si="1"/>
        <v>2</v>
      </c>
      <c r="F13" s="9"/>
      <c r="G13" s="9">
        <v>499</v>
      </c>
      <c r="H13" s="9" t="s">
        <v>571</v>
      </c>
      <c r="I13" s="9">
        <v>66</v>
      </c>
      <c r="J13" s="9">
        <v>65</v>
      </c>
      <c r="K13" s="9">
        <f t="shared" si="0"/>
        <v>1</v>
      </c>
      <c r="L13" s="9"/>
      <c r="M13" s="9">
        <v>483</v>
      </c>
      <c r="N13" s="9" t="s">
        <v>571</v>
      </c>
      <c r="O13" s="9">
        <v>63</v>
      </c>
      <c r="P13" s="9">
        <v>63</v>
      </c>
      <c r="Q13" s="9">
        <f t="shared" si="2"/>
        <v>0</v>
      </c>
      <c r="R13" s="9"/>
    </row>
    <row r="14" spans="1:18">
      <c r="A14" s="9">
        <v>516</v>
      </c>
      <c r="B14" s="9" t="s">
        <v>572</v>
      </c>
      <c r="C14" s="10">
        <v>58</v>
      </c>
      <c r="D14" s="9">
        <v>56</v>
      </c>
      <c r="E14" s="9">
        <f t="shared" si="1"/>
        <v>2</v>
      </c>
      <c r="F14" s="9"/>
      <c r="G14" s="9">
        <v>500</v>
      </c>
      <c r="H14" s="9" t="s">
        <v>571</v>
      </c>
      <c r="I14" s="9">
        <v>66</v>
      </c>
      <c r="J14" s="9">
        <v>65</v>
      </c>
      <c r="K14" s="9">
        <f t="shared" si="0"/>
        <v>1</v>
      </c>
      <c r="L14" s="9"/>
      <c r="M14" s="9">
        <v>484</v>
      </c>
      <c r="N14" s="9" t="s">
        <v>571</v>
      </c>
      <c r="O14" s="9">
        <v>59</v>
      </c>
      <c r="P14" s="9">
        <v>58</v>
      </c>
      <c r="Q14" s="9">
        <f t="shared" si="2"/>
        <v>1</v>
      </c>
      <c r="R14" s="9"/>
    </row>
    <row r="15" spans="1:18">
      <c r="A15" s="9">
        <v>517</v>
      </c>
      <c r="B15" s="9" t="s">
        <v>572</v>
      </c>
      <c r="C15" s="9">
        <v>54</v>
      </c>
      <c r="D15" s="9">
        <v>54</v>
      </c>
      <c r="E15" s="9">
        <f t="shared" si="1"/>
        <v>0</v>
      </c>
      <c r="F15" s="9">
        <v>2</v>
      </c>
      <c r="G15" s="9">
        <v>501</v>
      </c>
      <c r="H15" s="9" t="s">
        <v>571</v>
      </c>
      <c r="I15" s="9">
        <v>69</v>
      </c>
      <c r="J15" s="9">
        <v>68</v>
      </c>
      <c r="K15" s="9">
        <f t="shared" si="0"/>
        <v>1</v>
      </c>
      <c r="L15" s="9"/>
      <c r="M15" s="9">
        <v>485</v>
      </c>
      <c r="N15" s="9" t="s">
        <v>573</v>
      </c>
      <c r="O15" s="9">
        <v>52</v>
      </c>
      <c r="P15" s="9">
        <v>52</v>
      </c>
      <c r="Q15" s="9">
        <f t="shared" si="2"/>
        <v>0</v>
      </c>
      <c r="R15" s="9"/>
    </row>
    <row r="16" spans="1:18">
      <c r="A16" s="9">
        <v>518</v>
      </c>
      <c r="B16" s="9" t="s">
        <v>572</v>
      </c>
      <c r="C16" s="10">
        <v>57</v>
      </c>
      <c r="D16" s="9">
        <v>56</v>
      </c>
      <c r="E16" s="9">
        <f t="shared" si="1"/>
        <v>1</v>
      </c>
      <c r="F16" s="9"/>
      <c r="G16" s="9">
        <v>502</v>
      </c>
      <c r="H16" s="9" t="s">
        <v>571</v>
      </c>
      <c r="I16" s="9">
        <v>56</v>
      </c>
      <c r="J16" s="9">
        <v>55</v>
      </c>
      <c r="K16" s="9">
        <f t="shared" si="0"/>
        <v>1</v>
      </c>
      <c r="L16" s="9"/>
      <c r="M16" s="9">
        <v>486</v>
      </c>
      <c r="N16" s="9" t="s">
        <v>571</v>
      </c>
      <c r="O16" s="9">
        <v>45</v>
      </c>
      <c r="P16" s="9">
        <v>45</v>
      </c>
      <c r="Q16" s="9">
        <f t="shared" si="2"/>
        <v>0</v>
      </c>
      <c r="R16" s="9">
        <v>1</v>
      </c>
    </row>
    <row r="17" spans="1:18">
      <c r="A17" s="9">
        <v>519</v>
      </c>
      <c r="B17" s="9" t="s">
        <v>572</v>
      </c>
      <c r="C17" s="9">
        <v>55</v>
      </c>
      <c r="D17" s="9">
        <v>53</v>
      </c>
      <c r="E17" s="9">
        <f t="shared" si="1"/>
        <v>2</v>
      </c>
      <c r="F17" s="9"/>
      <c r="G17" s="9">
        <v>503</v>
      </c>
      <c r="H17" s="9" t="s">
        <v>571</v>
      </c>
      <c r="I17" s="9">
        <v>64</v>
      </c>
      <c r="J17" s="9">
        <v>61</v>
      </c>
      <c r="K17" s="9">
        <f t="shared" si="0"/>
        <v>3</v>
      </c>
      <c r="L17" s="9"/>
      <c r="M17" s="9">
        <v>487</v>
      </c>
      <c r="N17" s="9" t="s">
        <v>571</v>
      </c>
      <c r="O17" s="9">
        <v>44</v>
      </c>
      <c r="P17" s="9">
        <v>41</v>
      </c>
      <c r="Q17" s="9">
        <f t="shared" si="2"/>
        <v>3</v>
      </c>
      <c r="R17" s="9">
        <v>1</v>
      </c>
    </row>
    <row r="18" spans="1:18">
      <c r="A18" s="9">
        <v>520</v>
      </c>
      <c r="B18" s="9" t="s">
        <v>572</v>
      </c>
      <c r="C18" s="9">
        <v>54</v>
      </c>
      <c r="D18" s="9">
        <v>53</v>
      </c>
      <c r="E18" s="9">
        <f t="shared" si="1"/>
        <v>1</v>
      </c>
      <c r="F18" s="9"/>
      <c r="G18" s="9">
        <v>504</v>
      </c>
      <c r="H18" s="9" t="s">
        <v>571</v>
      </c>
      <c r="I18" s="9">
        <v>50</v>
      </c>
      <c r="J18" s="9">
        <v>50</v>
      </c>
      <c r="K18" s="9">
        <f t="shared" si="0"/>
        <v>0</v>
      </c>
      <c r="L18" s="9"/>
      <c r="M18" s="9">
        <v>488</v>
      </c>
      <c r="N18" s="9" t="s">
        <v>571</v>
      </c>
      <c r="O18" s="9">
        <f>55+1</f>
        <v>56</v>
      </c>
      <c r="P18" s="9">
        <v>52</v>
      </c>
      <c r="Q18" s="9">
        <f t="shared" si="2"/>
        <v>4</v>
      </c>
      <c r="R18" s="9">
        <v>1</v>
      </c>
    </row>
    <row r="19" ht="12.6" customHeight="1" spans="1:18">
      <c r="A19" s="9">
        <v>521</v>
      </c>
      <c r="B19" s="9" t="s">
        <v>572</v>
      </c>
      <c r="C19" s="10">
        <v>56</v>
      </c>
      <c r="D19" s="9">
        <v>55</v>
      </c>
      <c r="E19" s="9">
        <f t="shared" si="1"/>
        <v>1</v>
      </c>
      <c r="F19" s="9"/>
      <c r="G19" s="9">
        <v>505</v>
      </c>
      <c r="H19" s="9" t="s">
        <v>571</v>
      </c>
      <c r="I19" s="9">
        <v>31</v>
      </c>
      <c r="J19" s="9">
        <v>31</v>
      </c>
      <c r="K19" s="9">
        <f t="shared" si="0"/>
        <v>0</v>
      </c>
      <c r="L19" s="9"/>
      <c r="M19" s="9">
        <v>489</v>
      </c>
      <c r="N19" s="9" t="s">
        <v>571</v>
      </c>
      <c r="O19" s="9">
        <v>61</v>
      </c>
      <c r="P19" s="9">
        <v>60</v>
      </c>
      <c r="Q19" s="9">
        <f t="shared" si="2"/>
        <v>1</v>
      </c>
      <c r="R19" s="9">
        <v>1</v>
      </c>
    </row>
    <row r="20" ht="12.6" customHeight="1" spans="1:24">
      <c r="A20" s="9" t="s">
        <v>549</v>
      </c>
      <c r="B20" s="9"/>
      <c r="C20" s="9">
        <f>SUM(C4:C19)</f>
        <v>874</v>
      </c>
      <c r="D20" s="9">
        <f>SUM(D6:D19)</f>
        <v>803</v>
      </c>
      <c r="E20" s="9"/>
      <c r="F20" s="9"/>
      <c r="G20" s="9"/>
      <c r="H20" s="9"/>
      <c r="I20" s="9">
        <f t="shared" ref="I20:P20" si="3">SUM(I4:I19)</f>
        <v>877</v>
      </c>
      <c r="J20" s="9">
        <f t="shared" si="3"/>
        <v>795</v>
      </c>
      <c r="K20" s="9"/>
      <c r="L20" s="9"/>
      <c r="M20" s="9"/>
      <c r="N20" s="9"/>
      <c r="O20" s="9">
        <f t="shared" si="3"/>
        <v>838</v>
      </c>
      <c r="P20" s="9">
        <f t="shared" si="3"/>
        <v>762</v>
      </c>
      <c r="Q20" s="9"/>
      <c r="R20" s="9"/>
      <c r="S20" s="8">
        <v>835</v>
      </c>
      <c r="T20" s="8">
        <v>837</v>
      </c>
      <c r="U20" s="8">
        <v>801</v>
      </c>
      <c r="V20" s="8">
        <f>C20-S20</f>
        <v>39</v>
      </c>
      <c r="W20" s="8">
        <f>I20-T20</f>
        <v>40</v>
      </c>
      <c r="X20" s="8">
        <f>O20-U20</f>
        <v>37</v>
      </c>
    </row>
    <row r="21" ht="12.6" customHeight="1" spans="1:20">
      <c r="A21" s="9"/>
      <c r="B21" s="9"/>
      <c r="C21" s="9">
        <f>C20/16</f>
        <v>54.625</v>
      </c>
      <c r="D21" s="9"/>
      <c r="E21" s="9"/>
      <c r="F21" s="9"/>
      <c r="G21" s="9"/>
      <c r="H21" s="9"/>
      <c r="I21" s="9">
        <f>I20/16</f>
        <v>54.8125</v>
      </c>
      <c r="J21" s="9"/>
      <c r="K21" s="9"/>
      <c r="L21" s="9"/>
      <c r="M21" s="9"/>
      <c r="N21" s="9"/>
      <c r="O21" s="13">
        <f>O20/15</f>
        <v>55.8666666666667</v>
      </c>
      <c r="P21" s="13"/>
      <c r="Q21" s="13"/>
      <c r="R21" s="9"/>
      <c r="S21" s="8">
        <f>SUM(C6:C19)</f>
        <v>814</v>
      </c>
      <c r="T21" s="8">
        <f>S21/14</f>
        <v>58.1428571428571</v>
      </c>
    </row>
    <row r="22" ht="12.6" customHeight="1" spans="1:18">
      <c r="A22" s="11" t="s">
        <v>574</v>
      </c>
      <c r="B22" s="12"/>
      <c r="C22" s="12"/>
      <c r="D22" s="12"/>
      <c r="E22" s="12"/>
      <c r="F22" s="12"/>
      <c r="G22" s="12"/>
      <c r="H22" s="12"/>
      <c r="I22" s="12"/>
      <c r="J22" s="12"/>
      <c r="K22" s="12"/>
      <c r="L22" s="12"/>
      <c r="M22" s="12"/>
      <c r="N22" s="12"/>
      <c r="O22" s="12"/>
      <c r="P22" s="12"/>
      <c r="Q22" s="12"/>
      <c r="R22" s="14"/>
    </row>
    <row r="23" s="7" customFormat="1" spans="1:18">
      <c r="A23" s="9" t="s">
        <v>563</v>
      </c>
      <c r="B23" s="9" t="s">
        <v>564</v>
      </c>
      <c r="C23" s="9" t="s">
        <v>565</v>
      </c>
      <c r="D23" s="9"/>
      <c r="E23" s="9"/>
      <c r="F23" s="9" t="s">
        <v>477</v>
      </c>
      <c r="G23" s="9" t="s">
        <v>568</v>
      </c>
      <c r="H23" s="9" t="s">
        <v>564</v>
      </c>
      <c r="I23" s="9" t="s">
        <v>565</v>
      </c>
      <c r="J23" s="9"/>
      <c r="K23" s="9"/>
      <c r="L23" s="9" t="s">
        <v>477</v>
      </c>
      <c r="M23" s="9" t="s">
        <v>569</v>
      </c>
      <c r="N23" s="9" t="s">
        <v>564</v>
      </c>
      <c r="O23" s="9" t="s">
        <v>565</v>
      </c>
      <c r="P23" s="9"/>
      <c r="Q23" s="9"/>
      <c r="R23" s="9" t="s">
        <v>477</v>
      </c>
    </row>
    <row r="24" spans="1:18">
      <c r="A24" s="9">
        <v>490</v>
      </c>
      <c r="B24" s="9" t="s">
        <v>570</v>
      </c>
      <c r="C24" s="9">
        <v>30</v>
      </c>
      <c r="D24" s="9"/>
      <c r="E24" s="9"/>
      <c r="F24" s="9">
        <v>1</v>
      </c>
      <c r="G24" s="9">
        <v>474</v>
      </c>
      <c r="H24" s="9" t="s">
        <v>570</v>
      </c>
      <c r="I24" s="9">
        <v>30</v>
      </c>
      <c r="J24" s="9"/>
      <c r="K24" s="9"/>
      <c r="L24" s="9">
        <v>2</v>
      </c>
      <c r="M24" s="9">
        <v>459</v>
      </c>
      <c r="N24" s="9" t="s">
        <v>570</v>
      </c>
      <c r="O24" s="9">
        <v>27</v>
      </c>
      <c r="P24" s="9"/>
      <c r="Q24" s="9"/>
      <c r="R24" s="9"/>
    </row>
    <row r="25" spans="1:18">
      <c r="A25" s="9">
        <v>491</v>
      </c>
      <c r="B25" s="9" t="s">
        <v>570</v>
      </c>
      <c r="C25" s="9">
        <v>30</v>
      </c>
      <c r="D25" s="9"/>
      <c r="E25" s="9"/>
      <c r="F25" s="9">
        <v>4</v>
      </c>
      <c r="G25" s="9">
        <v>475</v>
      </c>
      <c r="H25" s="9" t="s">
        <v>570</v>
      </c>
      <c r="I25" s="9">
        <v>30</v>
      </c>
      <c r="J25" s="9"/>
      <c r="K25" s="9"/>
      <c r="L25" s="9">
        <v>5</v>
      </c>
      <c r="M25" s="9">
        <v>460</v>
      </c>
      <c r="N25" s="9" t="s">
        <v>570</v>
      </c>
      <c r="O25" s="9">
        <v>26</v>
      </c>
      <c r="P25" s="9"/>
      <c r="Q25" s="9"/>
      <c r="R25" s="9"/>
    </row>
    <row r="26" spans="1:18">
      <c r="A26" s="9">
        <v>492</v>
      </c>
      <c r="B26" s="9" t="s">
        <v>572</v>
      </c>
      <c r="C26" s="9">
        <v>57</v>
      </c>
      <c r="D26" s="9"/>
      <c r="E26" s="9"/>
      <c r="F26" s="9"/>
      <c r="G26" s="9">
        <v>476</v>
      </c>
      <c r="H26" s="9" t="s">
        <v>572</v>
      </c>
      <c r="I26" s="9">
        <v>59</v>
      </c>
      <c r="J26" s="9"/>
      <c r="K26" s="9"/>
      <c r="L26" s="9"/>
      <c r="M26" s="9">
        <v>461</v>
      </c>
      <c r="N26" s="9" t="s">
        <v>572</v>
      </c>
      <c r="O26" s="9">
        <v>59</v>
      </c>
      <c r="P26" s="9"/>
      <c r="Q26" s="9"/>
      <c r="R26" s="9"/>
    </row>
    <row r="27" spans="1:18">
      <c r="A27" s="9">
        <v>493</v>
      </c>
      <c r="B27" s="9" t="s">
        <v>572</v>
      </c>
      <c r="C27" s="9">
        <v>55</v>
      </c>
      <c r="D27" s="9"/>
      <c r="E27" s="9"/>
      <c r="F27" s="9">
        <v>1</v>
      </c>
      <c r="G27" s="9">
        <v>477</v>
      </c>
      <c r="H27" s="9" t="s">
        <v>572</v>
      </c>
      <c r="I27" s="9">
        <v>66</v>
      </c>
      <c r="J27" s="9"/>
      <c r="K27" s="9"/>
      <c r="L27" s="9"/>
      <c r="M27" s="9">
        <v>462</v>
      </c>
      <c r="N27" s="9" t="s">
        <v>572</v>
      </c>
      <c r="O27" s="9">
        <v>59</v>
      </c>
      <c r="P27" s="9"/>
      <c r="Q27" s="9"/>
      <c r="R27" s="9">
        <v>3</v>
      </c>
    </row>
    <row r="28" spans="1:18">
      <c r="A28" s="9">
        <v>494</v>
      </c>
      <c r="B28" s="9" t="s">
        <v>572</v>
      </c>
      <c r="C28" s="9">
        <v>51</v>
      </c>
      <c r="D28" s="9"/>
      <c r="E28" s="9"/>
      <c r="F28" s="9"/>
      <c r="G28" s="9">
        <v>478</v>
      </c>
      <c r="H28" s="9" t="s">
        <v>571</v>
      </c>
      <c r="I28" s="9">
        <v>56</v>
      </c>
      <c r="J28" s="9"/>
      <c r="K28" s="9"/>
      <c r="L28" s="9">
        <v>1</v>
      </c>
      <c r="M28" s="9">
        <v>463</v>
      </c>
      <c r="N28" s="9" t="s">
        <v>571</v>
      </c>
      <c r="O28" s="9">
        <v>53</v>
      </c>
      <c r="P28" s="9"/>
      <c r="Q28" s="9"/>
      <c r="R28" s="9">
        <v>1</v>
      </c>
    </row>
    <row r="29" spans="1:18">
      <c r="A29" s="9">
        <v>495</v>
      </c>
      <c r="B29" s="9" t="s">
        <v>572</v>
      </c>
      <c r="C29" s="9">
        <v>48</v>
      </c>
      <c r="D29" s="9"/>
      <c r="E29" s="9"/>
      <c r="F29" s="9">
        <v>1</v>
      </c>
      <c r="G29" s="9">
        <v>479</v>
      </c>
      <c r="H29" s="9" t="s">
        <v>571</v>
      </c>
      <c r="I29" s="9">
        <v>52</v>
      </c>
      <c r="J29" s="9"/>
      <c r="K29" s="9"/>
      <c r="L29" s="9"/>
      <c r="M29" s="9">
        <v>464</v>
      </c>
      <c r="N29" s="9" t="s">
        <v>571</v>
      </c>
      <c r="O29" s="9">
        <v>52</v>
      </c>
      <c r="P29" s="9"/>
      <c r="Q29" s="9"/>
      <c r="R29" s="9"/>
    </row>
    <row r="30" spans="1:18">
      <c r="A30" s="9">
        <v>496</v>
      </c>
      <c r="B30" s="9" t="s">
        <v>572</v>
      </c>
      <c r="C30" s="9">
        <v>67</v>
      </c>
      <c r="D30" s="9"/>
      <c r="E30" s="9"/>
      <c r="F30" s="9"/>
      <c r="G30" s="9">
        <v>480</v>
      </c>
      <c r="H30" s="9" t="s">
        <v>571</v>
      </c>
      <c r="I30" s="9">
        <v>57</v>
      </c>
      <c r="J30" s="9"/>
      <c r="K30" s="9"/>
      <c r="L30" s="9"/>
      <c r="M30" s="9">
        <v>465</v>
      </c>
      <c r="N30" s="9" t="s">
        <v>571</v>
      </c>
      <c r="O30" s="9">
        <v>52</v>
      </c>
      <c r="P30" s="9"/>
      <c r="Q30" s="9"/>
      <c r="R30" s="9"/>
    </row>
    <row r="31" spans="1:18">
      <c r="A31" s="9">
        <v>497</v>
      </c>
      <c r="B31" s="9" t="s">
        <v>572</v>
      </c>
      <c r="C31" s="9">
        <v>69</v>
      </c>
      <c r="D31" s="9"/>
      <c r="E31" s="9"/>
      <c r="F31" s="9"/>
      <c r="G31" s="9">
        <v>481</v>
      </c>
      <c r="H31" s="9" t="s">
        <v>571</v>
      </c>
      <c r="I31" s="9">
        <v>54</v>
      </c>
      <c r="J31" s="9"/>
      <c r="K31" s="9"/>
      <c r="L31" s="9"/>
      <c r="M31" s="9">
        <v>466</v>
      </c>
      <c r="N31" s="9" t="s">
        <v>571</v>
      </c>
      <c r="O31" s="9">
        <v>51</v>
      </c>
      <c r="P31" s="9"/>
      <c r="Q31" s="9"/>
      <c r="R31" s="9"/>
    </row>
    <row r="32" spans="1:18">
      <c r="A32" s="9">
        <v>498</v>
      </c>
      <c r="B32" s="9" t="s">
        <v>571</v>
      </c>
      <c r="C32" s="9">
        <v>68</v>
      </c>
      <c r="D32" s="9"/>
      <c r="E32" s="9"/>
      <c r="F32" s="9"/>
      <c r="G32" s="9">
        <v>482</v>
      </c>
      <c r="H32" s="9" t="s">
        <v>571</v>
      </c>
      <c r="I32" s="9">
        <v>61</v>
      </c>
      <c r="J32" s="9"/>
      <c r="K32" s="9"/>
      <c r="L32" s="9"/>
      <c r="M32" s="9">
        <v>467</v>
      </c>
      <c r="N32" s="9" t="s">
        <v>571</v>
      </c>
      <c r="O32" s="9">
        <v>54</v>
      </c>
      <c r="P32" s="9"/>
      <c r="Q32" s="9"/>
      <c r="R32" s="9">
        <v>1</v>
      </c>
    </row>
    <row r="33" spans="1:18">
      <c r="A33" s="9">
        <v>499</v>
      </c>
      <c r="B33" s="9" t="s">
        <v>571</v>
      </c>
      <c r="C33" s="9">
        <v>66</v>
      </c>
      <c r="D33" s="9"/>
      <c r="E33" s="9"/>
      <c r="F33" s="9"/>
      <c r="G33" s="9">
        <v>483</v>
      </c>
      <c r="H33" s="9" t="s">
        <v>571</v>
      </c>
      <c r="I33" s="9">
        <v>63</v>
      </c>
      <c r="J33" s="9"/>
      <c r="K33" s="9"/>
      <c r="L33" s="9"/>
      <c r="M33" s="9">
        <v>468</v>
      </c>
      <c r="N33" s="9" t="s">
        <v>571</v>
      </c>
      <c r="O33" s="9">
        <v>54</v>
      </c>
      <c r="P33" s="9"/>
      <c r="Q33" s="9"/>
      <c r="R33" s="9">
        <v>1</v>
      </c>
    </row>
    <row r="34" spans="1:18">
      <c r="A34" s="9">
        <v>500</v>
      </c>
      <c r="B34" s="9" t="s">
        <v>571</v>
      </c>
      <c r="C34" s="9">
        <v>66</v>
      </c>
      <c r="D34" s="9"/>
      <c r="E34" s="9"/>
      <c r="F34" s="9"/>
      <c r="G34" s="9">
        <v>484</v>
      </c>
      <c r="H34" s="9" t="s">
        <v>571</v>
      </c>
      <c r="I34" s="9">
        <v>59</v>
      </c>
      <c r="J34" s="9"/>
      <c r="K34" s="9"/>
      <c r="L34" s="9"/>
      <c r="M34" s="9">
        <v>469</v>
      </c>
      <c r="N34" s="9" t="s">
        <v>571</v>
      </c>
      <c r="O34" s="9">
        <v>53</v>
      </c>
      <c r="P34" s="9"/>
      <c r="Q34" s="9"/>
      <c r="R34" s="9"/>
    </row>
    <row r="35" spans="1:18">
      <c r="A35" s="9">
        <v>501</v>
      </c>
      <c r="B35" s="9" t="s">
        <v>571</v>
      </c>
      <c r="C35" s="9">
        <v>69</v>
      </c>
      <c r="D35" s="9"/>
      <c r="E35" s="9"/>
      <c r="F35" s="9"/>
      <c r="G35" s="9">
        <v>485</v>
      </c>
      <c r="H35" s="9" t="s">
        <v>573</v>
      </c>
      <c r="I35" s="9">
        <v>52</v>
      </c>
      <c r="J35" s="9"/>
      <c r="K35" s="9"/>
      <c r="L35" s="9"/>
      <c r="M35" s="9">
        <v>470</v>
      </c>
      <c r="N35" s="9" t="s">
        <v>573</v>
      </c>
      <c r="O35" s="9">
        <v>57</v>
      </c>
      <c r="P35" s="9"/>
      <c r="Q35" s="9"/>
      <c r="R35" s="9"/>
    </row>
    <row r="36" spans="1:18">
      <c r="A36" s="9">
        <v>502</v>
      </c>
      <c r="B36" s="9" t="s">
        <v>571</v>
      </c>
      <c r="C36" s="9">
        <v>56</v>
      </c>
      <c r="D36" s="9"/>
      <c r="E36" s="9"/>
      <c r="F36" s="9"/>
      <c r="G36" s="9">
        <v>486</v>
      </c>
      <c r="H36" s="9" t="s">
        <v>571</v>
      </c>
      <c r="I36" s="9">
        <v>45</v>
      </c>
      <c r="J36" s="9"/>
      <c r="K36" s="9"/>
      <c r="L36" s="9">
        <v>1</v>
      </c>
      <c r="M36" s="9">
        <v>471</v>
      </c>
      <c r="N36" s="9" t="s">
        <v>571</v>
      </c>
      <c r="O36" s="9">
        <v>53</v>
      </c>
      <c r="P36" s="9"/>
      <c r="Q36" s="9"/>
      <c r="R36" s="9"/>
    </row>
    <row r="37" spans="1:18">
      <c r="A37" s="9">
        <v>503</v>
      </c>
      <c r="B37" s="9" t="s">
        <v>571</v>
      </c>
      <c r="C37" s="9">
        <v>64</v>
      </c>
      <c r="D37" s="9"/>
      <c r="E37" s="9"/>
      <c r="F37" s="9"/>
      <c r="G37" s="9">
        <v>487</v>
      </c>
      <c r="H37" s="9" t="s">
        <v>571</v>
      </c>
      <c r="I37" s="9">
        <v>44</v>
      </c>
      <c r="J37" s="9"/>
      <c r="K37" s="9"/>
      <c r="L37" s="9">
        <v>1</v>
      </c>
      <c r="M37" s="9">
        <v>472</v>
      </c>
      <c r="N37" s="9" t="s">
        <v>571</v>
      </c>
      <c r="O37" s="9">
        <v>53</v>
      </c>
      <c r="P37" s="9"/>
      <c r="Q37" s="9"/>
      <c r="R37" s="9">
        <v>1</v>
      </c>
    </row>
    <row r="38" spans="1:18">
      <c r="A38" s="9">
        <v>504</v>
      </c>
      <c r="B38" s="9" t="s">
        <v>571</v>
      </c>
      <c r="C38" s="9">
        <v>50</v>
      </c>
      <c r="D38" s="9"/>
      <c r="E38" s="9"/>
      <c r="F38" s="9"/>
      <c r="G38" s="9">
        <v>488</v>
      </c>
      <c r="H38" s="9" t="s">
        <v>571</v>
      </c>
      <c r="I38" s="9">
        <v>55</v>
      </c>
      <c r="J38" s="9"/>
      <c r="K38" s="9"/>
      <c r="L38" s="9">
        <v>1</v>
      </c>
      <c r="M38" s="9">
        <v>473</v>
      </c>
      <c r="N38" s="9" t="s">
        <v>571</v>
      </c>
      <c r="O38" s="9">
        <v>51</v>
      </c>
      <c r="P38" s="9"/>
      <c r="Q38" s="9"/>
      <c r="R38" s="9"/>
    </row>
    <row r="39" spans="1:18">
      <c r="A39" s="9">
        <v>505</v>
      </c>
      <c r="B39" s="9" t="s">
        <v>571</v>
      </c>
      <c r="C39" s="9">
        <v>31</v>
      </c>
      <c r="D39" s="9"/>
      <c r="E39" s="9"/>
      <c r="F39" s="9"/>
      <c r="G39" s="9">
        <v>489</v>
      </c>
      <c r="H39" s="9" t="s">
        <v>571</v>
      </c>
      <c r="I39" s="9">
        <v>61</v>
      </c>
      <c r="J39" s="9"/>
      <c r="K39" s="9"/>
      <c r="L39" s="9">
        <v>1</v>
      </c>
      <c r="M39" s="9"/>
      <c r="N39" s="9"/>
      <c r="O39" s="9"/>
      <c r="P39" s="9"/>
      <c r="Q39" s="9"/>
      <c r="R39" s="9"/>
    </row>
    <row r="40" spans="1:18">
      <c r="A40" s="9" t="s">
        <v>549</v>
      </c>
      <c r="B40" s="9"/>
      <c r="C40" s="9">
        <f>SUM(C24:C39)</f>
        <v>877</v>
      </c>
      <c r="D40" s="9"/>
      <c r="E40" s="9"/>
      <c r="F40" s="9"/>
      <c r="G40" s="9"/>
      <c r="H40" s="9"/>
      <c r="I40" s="9">
        <f t="shared" ref="I40:O40" si="4">SUM(I24:I39)</f>
        <v>844</v>
      </c>
      <c r="J40" s="9"/>
      <c r="K40" s="9"/>
      <c r="L40" s="9"/>
      <c r="M40" s="9"/>
      <c r="N40" s="9"/>
      <c r="O40" s="9">
        <f t="shared" si="4"/>
        <v>754</v>
      </c>
      <c r="P40" s="9"/>
      <c r="Q40" s="9"/>
      <c r="R40" s="9"/>
    </row>
    <row r="41" spans="1:18">
      <c r="A41" s="9"/>
      <c r="B41" s="9"/>
      <c r="C41" s="13">
        <f>C40/16</f>
        <v>54.8125</v>
      </c>
      <c r="D41" s="13"/>
      <c r="E41" s="13"/>
      <c r="F41" s="13"/>
      <c r="G41" s="13"/>
      <c r="H41" s="13"/>
      <c r="I41" s="13">
        <f t="shared" ref="I41" si="5">I40/16</f>
        <v>52.75</v>
      </c>
      <c r="J41" s="13"/>
      <c r="K41" s="13"/>
      <c r="L41" s="13"/>
      <c r="M41" s="13"/>
      <c r="N41" s="13"/>
      <c r="O41" s="13">
        <f>O40/15</f>
        <v>50.2666666666667</v>
      </c>
      <c r="P41" s="13"/>
      <c r="Q41" s="13"/>
      <c r="R41" s="9"/>
    </row>
  </sheetData>
  <mergeCells count="2">
    <mergeCell ref="A2:O2"/>
    <mergeCell ref="A22:R22"/>
  </mergeCells>
  <pageMargins left="0.25" right="0.25" top="0.36" bottom="0.17"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
  <sheetViews>
    <sheetView workbookViewId="0">
      <selection activeCell="C2" sqref="C2"/>
    </sheetView>
  </sheetViews>
  <sheetFormatPr defaultColWidth="9" defaultRowHeight="13.5" outlineLevelRow="1" outlineLevelCol="3"/>
  <sheetData>
    <row r="1" spans="1:4">
      <c r="A1" t="s">
        <v>575</v>
      </c>
      <c r="B1">
        <v>231</v>
      </c>
      <c r="C1">
        <v>2589</v>
      </c>
      <c r="D1">
        <f>C1/B1</f>
        <v>11.2077922077922</v>
      </c>
    </row>
    <row r="2" spans="3:3">
      <c r="C2">
        <f>C1/231</f>
        <v>11.2077922077922</v>
      </c>
    </row>
  </sheetData>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L16" sqref="L16"/>
    </sheetView>
  </sheetViews>
  <sheetFormatPr defaultColWidth="9" defaultRowHeight="13.5"/>
  <cols>
    <col min="1" max="1" width="9" style="3"/>
    <col min="2" max="2" width="9.38333333333333" style="3" customWidth="1"/>
    <col min="3" max="3" width="5.25" style="3" customWidth="1"/>
    <col min="4" max="4" width="11" customWidth="1"/>
    <col min="5" max="5" width="4.88333333333333" style="3" customWidth="1"/>
    <col min="6" max="6" width="7.13333333333333" customWidth="1"/>
    <col min="9" max="9" width="9" style="3"/>
  </cols>
  <sheetData>
    <row r="1" s="1" customFormat="1" spans="1:9">
      <c r="A1" s="4" t="s">
        <v>576</v>
      </c>
      <c r="B1" s="4" t="s">
        <v>577</v>
      </c>
      <c r="C1" s="4"/>
      <c r="D1" s="4"/>
      <c r="E1" s="4"/>
      <c r="F1" s="4" t="s">
        <v>578</v>
      </c>
      <c r="G1" s="4"/>
      <c r="H1" s="4"/>
      <c r="I1" s="4"/>
    </row>
    <row r="2" s="2" customFormat="1" ht="40.5" spans="1:9">
      <c r="A2" s="4"/>
      <c r="B2" s="4" t="s">
        <v>579</v>
      </c>
      <c r="C2" s="4" t="s">
        <v>580</v>
      </c>
      <c r="D2" s="4" t="s">
        <v>581</v>
      </c>
      <c r="E2" s="4" t="s">
        <v>580</v>
      </c>
      <c r="F2" s="4" t="s">
        <v>579</v>
      </c>
      <c r="G2" s="4" t="s">
        <v>580</v>
      </c>
      <c r="H2" s="4" t="s">
        <v>581</v>
      </c>
      <c r="I2" s="4" t="s">
        <v>580</v>
      </c>
    </row>
    <row r="3" spans="1:9">
      <c r="A3" s="5" t="s">
        <v>582</v>
      </c>
      <c r="B3" s="5">
        <f>59.6+51.2+47.5+63+45.3+38.3+41.5</f>
        <v>346.4</v>
      </c>
      <c r="C3" s="5">
        <v>5</v>
      </c>
      <c r="D3" s="6">
        <v>58.25</v>
      </c>
      <c r="E3" s="5">
        <v>7</v>
      </c>
      <c r="F3" s="6">
        <f>59.2+51+49.3+55+48.5+41.3+39.9+23.6</f>
        <v>367.8</v>
      </c>
      <c r="G3" s="5">
        <v>6</v>
      </c>
      <c r="H3" s="6">
        <v>60.25</v>
      </c>
      <c r="I3" s="5">
        <v>7</v>
      </c>
    </row>
    <row r="4" spans="1:9">
      <c r="A4" s="5" t="s">
        <v>583</v>
      </c>
      <c r="B4" s="5">
        <f>61.2+60.2+52.1+56.7+43.1+37.6+41.6</f>
        <v>352.5</v>
      </c>
      <c r="C4" s="5">
        <v>4</v>
      </c>
      <c r="D4" s="6">
        <v>63.18</v>
      </c>
      <c r="E4" s="5">
        <v>4</v>
      </c>
      <c r="F4" s="6">
        <f>59.6+57.8+46.7+50.6+45.3+46.8+42.8+21.9</f>
        <v>371.5</v>
      </c>
      <c r="G4" s="5">
        <v>5</v>
      </c>
      <c r="H4" s="6">
        <v>62.97</v>
      </c>
      <c r="I4" s="5">
        <v>6</v>
      </c>
    </row>
    <row r="5" spans="1:9">
      <c r="A5" s="5" t="s">
        <v>584</v>
      </c>
      <c r="B5" s="5">
        <f>65.2+65.3+66.3+59.7+47.1+46.8+47.3</f>
        <v>397.7</v>
      </c>
      <c r="C5" s="5">
        <v>2</v>
      </c>
      <c r="D5" s="6">
        <v>70.59</v>
      </c>
      <c r="E5" s="5">
        <v>2</v>
      </c>
      <c r="F5" s="6">
        <f>67.6+63.1+58.7+50.8+52.5+49.2+46.7+21.5</f>
        <v>410.1</v>
      </c>
      <c r="G5" s="5">
        <v>3</v>
      </c>
      <c r="H5" s="6">
        <v>65.49</v>
      </c>
      <c r="I5" s="5">
        <v>4</v>
      </c>
    </row>
    <row r="6" spans="1:9">
      <c r="A6" s="5" t="s">
        <v>585</v>
      </c>
      <c r="B6" s="5">
        <f>68.4+67.9+65.9+68.9+60.1+49.9+55.6</f>
        <v>436.7</v>
      </c>
      <c r="C6" s="5">
        <v>1</v>
      </c>
      <c r="D6" s="6">
        <v>72.54</v>
      </c>
      <c r="E6" s="5">
        <v>1</v>
      </c>
      <c r="F6" s="6">
        <f>68.2+68.5+62.9+58.6+60.2+56.4+53.8+23</f>
        <v>451.6</v>
      </c>
      <c r="G6" s="5">
        <v>1</v>
      </c>
      <c r="H6" s="6">
        <v>77.83</v>
      </c>
      <c r="I6" s="5">
        <v>1</v>
      </c>
    </row>
    <row r="7" spans="1:9">
      <c r="A7" s="5" t="s">
        <v>586</v>
      </c>
      <c r="B7" s="5">
        <f>50.7+44.5+43.9+49.2+41.4+27+39.1</f>
        <v>295.8</v>
      </c>
      <c r="C7" s="5">
        <v>8</v>
      </c>
      <c r="D7" s="6">
        <v>52.82</v>
      </c>
      <c r="E7" s="5">
        <v>8</v>
      </c>
      <c r="F7" s="6">
        <f>58+46.2+45+54.6+46.7+36.5+34.6+21.9</f>
        <v>343.5</v>
      </c>
      <c r="G7" s="5">
        <v>8</v>
      </c>
      <c r="H7" s="6">
        <v>58.29</v>
      </c>
      <c r="I7" s="5">
        <v>8</v>
      </c>
    </row>
    <row r="8" spans="1:9">
      <c r="A8" s="5" t="s">
        <v>587</v>
      </c>
      <c r="B8" s="5">
        <f>59.9+63.9+51.2+50.7+33.6+37.6+37.7</f>
        <v>334.6</v>
      </c>
      <c r="C8" s="5">
        <v>6</v>
      </c>
      <c r="D8" s="6">
        <v>63.17</v>
      </c>
      <c r="E8" s="5">
        <v>5</v>
      </c>
      <c r="F8" s="6">
        <f>62.8+58.9+54.2+38.7+41.1+46.7+43.1+21.3</f>
        <v>366.8</v>
      </c>
      <c r="G8" s="5">
        <v>7</v>
      </c>
      <c r="H8" s="6">
        <v>69.56</v>
      </c>
      <c r="I8" s="5">
        <v>3</v>
      </c>
    </row>
    <row r="9" spans="1:9">
      <c r="A9" s="5" t="s">
        <v>588</v>
      </c>
      <c r="B9" s="5">
        <f>62.9+60.4+59.2+62.6+55.4+39.3+53.1</f>
        <v>392.9</v>
      </c>
      <c r="C9" s="5">
        <v>3</v>
      </c>
      <c r="D9" s="6">
        <v>69.21</v>
      </c>
      <c r="E9" s="5">
        <v>3</v>
      </c>
      <c r="F9" s="6">
        <f>63.8+59.8+55.9+57+61.5+48.3+48.5+23.3</f>
        <v>418.1</v>
      </c>
      <c r="G9" s="5">
        <v>2</v>
      </c>
      <c r="H9" s="6">
        <v>70.61</v>
      </c>
      <c r="I9" s="5">
        <v>2</v>
      </c>
    </row>
    <row r="10" spans="1:9">
      <c r="A10" s="5" t="s">
        <v>589</v>
      </c>
      <c r="B10" s="5">
        <f>55.5+50.1+52.5+55.3+36.8+36.8+39.8</f>
        <v>326.8</v>
      </c>
      <c r="C10" s="5">
        <v>7</v>
      </c>
      <c r="D10" s="6">
        <v>61.44</v>
      </c>
      <c r="E10" s="5">
        <v>6</v>
      </c>
      <c r="F10" s="6">
        <f>59.9+58.3+53.6+48.8+42.8+44+48.6+24.6</f>
        <v>380.6</v>
      </c>
      <c r="G10" s="5">
        <v>4</v>
      </c>
      <c r="H10" s="6">
        <v>65.29</v>
      </c>
      <c r="I10" s="5">
        <v>5</v>
      </c>
    </row>
  </sheetData>
  <mergeCells count="3">
    <mergeCell ref="B1:E1"/>
    <mergeCell ref="F1:I1"/>
    <mergeCell ref="A1:A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view="pageBreakPreview" zoomScale="85" zoomScaleNormal="100" workbookViewId="0">
      <pane xSplit="2" ySplit="4" topLeftCell="C15" activePane="bottomRight" state="frozen"/>
      <selection/>
      <selection pane="topRight"/>
      <selection pane="bottomLeft"/>
      <selection pane="bottomRight" activeCell="E28" sqref="E28"/>
    </sheetView>
  </sheetViews>
  <sheetFormatPr defaultColWidth="9" defaultRowHeight="14.25"/>
  <cols>
    <col min="1" max="1" width="10.75" style="258" customWidth="1"/>
    <col min="2" max="2" width="44.75" style="257" customWidth="1"/>
    <col min="3" max="5" width="14.25" style="259" customWidth="1"/>
    <col min="6" max="6" width="14.6333333333333" style="259" customWidth="1"/>
    <col min="7" max="8" width="14.25" style="259" customWidth="1"/>
    <col min="9" max="9" width="11.6333333333333" style="258" customWidth="1"/>
    <col min="10" max="10" width="13.8833333333333" style="259" customWidth="1"/>
    <col min="11" max="11" width="11" style="258" customWidth="1"/>
    <col min="12" max="16384" width="9" style="258"/>
  </cols>
  <sheetData>
    <row r="1" ht="15.75" spans="1:2">
      <c r="A1" s="260" t="s">
        <v>56</v>
      </c>
      <c r="B1" s="261"/>
    </row>
    <row r="2" ht="31.5" spans="1:14">
      <c r="A2" s="262" t="s">
        <v>57</v>
      </c>
      <c r="B2" s="262"/>
      <c r="C2" s="262"/>
      <c r="D2" s="262"/>
      <c r="E2" s="262"/>
      <c r="F2" s="262"/>
      <c r="G2" s="262"/>
      <c r="H2" s="262"/>
      <c r="I2" s="275"/>
      <c r="J2" s="276"/>
      <c r="K2" s="275"/>
      <c r="L2" s="275"/>
      <c r="M2" s="275"/>
      <c r="N2" s="275"/>
    </row>
    <row r="3" spans="1:8">
      <c r="A3" s="263" t="s">
        <v>58</v>
      </c>
      <c r="B3" s="263"/>
      <c r="C3" s="263"/>
      <c r="D3" s="263"/>
      <c r="E3" s="263"/>
      <c r="F3" s="263"/>
      <c r="G3" s="263"/>
      <c r="H3" s="263"/>
    </row>
    <row r="4" s="257" customFormat="1" ht="30.75" customHeight="1" spans="1:10">
      <c r="A4" s="264" t="s">
        <v>59</v>
      </c>
      <c r="B4" s="264" t="s">
        <v>60</v>
      </c>
      <c r="C4" s="265" t="s">
        <v>61</v>
      </c>
      <c r="D4" s="265" t="s">
        <v>62</v>
      </c>
      <c r="E4" s="265" t="s">
        <v>63</v>
      </c>
      <c r="F4" s="265" t="s">
        <v>64</v>
      </c>
      <c r="G4" s="265" t="s">
        <v>65</v>
      </c>
      <c r="H4" s="265" t="s">
        <v>66</v>
      </c>
      <c r="J4" s="277"/>
    </row>
    <row r="5" s="257" customFormat="1" ht="24" customHeight="1" spans="1:10">
      <c r="A5" s="266" t="s">
        <v>67</v>
      </c>
      <c r="B5" s="267" t="s">
        <v>68</v>
      </c>
      <c r="C5" s="268">
        <f t="shared" ref="C5:H5" si="0">SUM(C6:C8)</f>
        <v>355.2446</v>
      </c>
      <c r="D5" s="268">
        <f t="shared" si="0"/>
        <v>0.0861</v>
      </c>
      <c r="E5" s="268">
        <f t="shared" si="0"/>
        <v>37.09699</v>
      </c>
      <c r="F5" s="268">
        <f t="shared" si="0"/>
        <v>392.42769</v>
      </c>
      <c r="G5" s="268">
        <f t="shared" si="0"/>
        <v>371.610125</v>
      </c>
      <c r="H5" s="268">
        <f t="shared" si="0"/>
        <v>20.817565</v>
      </c>
      <c r="I5" s="278">
        <f>F5-G5-H5</f>
        <v>0</v>
      </c>
      <c r="J5" s="277"/>
    </row>
    <row r="6" ht="24" customHeight="1" spans="1:10">
      <c r="A6" s="266">
        <v>1</v>
      </c>
      <c r="B6" s="267" t="s">
        <v>69</v>
      </c>
      <c r="C6" s="269">
        <v>327.2</v>
      </c>
      <c r="D6" s="268"/>
      <c r="E6" s="268">
        <f>F6-C6</f>
        <v>38.246667</v>
      </c>
      <c r="F6" s="268">
        <f>G6+H6</f>
        <v>365.446667</v>
      </c>
      <c r="G6" s="269">
        <v>344.636667</v>
      </c>
      <c r="H6" s="268">
        <v>20.81</v>
      </c>
      <c r="I6" s="278"/>
      <c r="J6" s="277" t="s">
        <v>70</v>
      </c>
    </row>
    <row r="7" ht="24" customHeight="1" spans="1:10">
      <c r="A7" s="266">
        <v>2</v>
      </c>
      <c r="B7" s="267" t="s">
        <v>71</v>
      </c>
      <c r="C7" s="269">
        <v>22.395</v>
      </c>
      <c r="D7" s="268">
        <v>0.0861</v>
      </c>
      <c r="E7" s="268">
        <f>F7-C7-D7</f>
        <v>4.499923</v>
      </c>
      <c r="F7" s="268">
        <v>26.981023</v>
      </c>
      <c r="G7" s="269">
        <v>26.973458</v>
      </c>
      <c r="H7" s="268">
        <v>0.007565</v>
      </c>
      <c r="I7" s="278"/>
      <c r="J7" s="277">
        <f>F7*0.08</f>
        <v>2.15848184</v>
      </c>
    </row>
    <row r="8" ht="24" customHeight="1" spans="1:10">
      <c r="A8" s="266">
        <v>3</v>
      </c>
      <c r="B8" s="267" t="s">
        <v>72</v>
      </c>
      <c r="C8" s="269">
        <v>5.6496</v>
      </c>
      <c r="D8" s="268"/>
      <c r="E8" s="268">
        <f t="shared" ref="E6:E31" si="1">F8-C8</f>
        <v>-5.6496</v>
      </c>
      <c r="F8" s="270">
        <v>0</v>
      </c>
      <c r="G8" s="270">
        <v>0</v>
      </c>
      <c r="H8" s="270">
        <v>0</v>
      </c>
      <c r="I8" s="278"/>
      <c r="J8" s="277"/>
    </row>
    <row r="9" s="257" customFormat="1" ht="24" customHeight="1" spans="1:10">
      <c r="A9" s="266" t="s">
        <v>73</v>
      </c>
      <c r="B9" s="267" t="s">
        <v>74</v>
      </c>
      <c r="C9" s="268">
        <f t="shared" ref="C9:H9" si="2">SUM(C10:C32)</f>
        <v>84.5968</v>
      </c>
      <c r="D9" s="268">
        <f t="shared" si="2"/>
        <v>0</v>
      </c>
      <c r="E9" s="268">
        <f t="shared" si="2"/>
        <v>177.9426</v>
      </c>
      <c r="F9" s="268">
        <f t="shared" si="2"/>
        <v>262.5394</v>
      </c>
      <c r="G9" s="268">
        <f t="shared" si="2"/>
        <v>161.74921</v>
      </c>
      <c r="H9" s="268">
        <f t="shared" si="2"/>
        <v>100.78749</v>
      </c>
      <c r="I9" s="278">
        <f t="shared" ref="I9:I17" si="3">F9-G9-H9</f>
        <v>0.00270000000001858</v>
      </c>
      <c r="J9" s="277"/>
    </row>
    <row r="10" ht="24" customHeight="1" spans="1:11">
      <c r="A10" s="266">
        <v>1</v>
      </c>
      <c r="B10" s="271" t="s">
        <v>25</v>
      </c>
      <c r="C10" s="269">
        <v>20</v>
      </c>
      <c r="D10" s="268"/>
      <c r="E10" s="268">
        <f t="shared" si="1"/>
        <v>-20</v>
      </c>
      <c r="F10" s="270">
        <v>0</v>
      </c>
      <c r="G10" s="268">
        <v>0</v>
      </c>
      <c r="H10" s="270">
        <v>0</v>
      </c>
      <c r="I10" s="278">
        <f t="shared" si="3"/>
        <v>0</v>
      </c>
      <c r="J10" s="277"/>
      <c r="K10" s="279"/>
    </row>
    <row r="11" ht="24" customHeight="1" spans="1:10">
      <c r="A11" s="266">
        <v>2</v>
      </c>
      <c r="B11" s="271" t="s">
        <v>28</v>
      </c>
      <c r="C11" s="269">
        <v>0.6</v>
      </c>
      <c r="D11" s="268"/>
      <c r="E11" s="268">
        <f t="shared" si="1"/>
        <v>5.5</v>
      </c>
      <c r="F11" s="268">
        <v>6.1</v>
      </c>
      <c r="G11" s="268">
        <v>3.135</v>
      </c>
      <c r="H11" s="268">
        <f>F11-G11</f>
        <v>2.965</v>
      </c>
      <c r="I11" s="278">
        <f t="shared" si="3"/>
        <v>0</v>
      </c>
      <c r="J11" s="277"/>
    </row>
    <row r="12" ht="24" customHeight="1" spans="1:10">
      <c r="A12" s="266">
        <v>3</v>
      </c>
      <c r="B12" s="271" t="s">
        <v>29</v>
      </c>
      <c r="C12" s="269">
        <v>8.2208</v>
      </c>
      <c r="D12" s="268"/>
      <c r="E12" s="270">
        <v>0</v>
      </c>
      <c r="F12" s="268">
        <v>8.2208</v>
      </c>
      <c r="G12" s="268">
        <v>8.2128</v>
      </c>
      <c r="H12" s="268">
        <f>F12-G12</f>
        <v>0.0080000000000009</v>
      </c>
      <c r="I12" s="278">
        <f t="shared" si="3"/>
        <v>0</v>
      </c>
      <c r="J12" s="277"/>
    </row>
    <row r="13" ht="24" customHeight="1" spans="1:11">
      <c r="A13" s="266">
        <v>4</v>
      </c>
      <c r="B13" s="271" t="s">
        <v>30</v>
      </c>
      <c r="C13" s="269">
        <v>13.37</v>
      </c>
      <c r="D13" s="268"/>
      <c r="E13" s="268">
        <f t="shared" si="1"/>
        <v>-13.37</v>
      </c>
      <c r="F13" s="270">
        <v>0</v>
      </c>
      <c r="G13" s="270">
        <v>0</v>
      </c>
      <c r="H13" s="270">
        <v>0</v>
      </c>
      <c r="I13" s="278">
        <f t="shared" si="3"/>
        <v>0</v>
      </c>
      <c r="J13" s="277"/>
      <c r="K13" s="279"/>
    </row>
    <row r="14" ht="24" customHeight="1" spans="1:11">
      <c r="A14" s="266">
        <v>5</v>
      </c>
      <c r="B14" s="271" t="s">
        <v>31</v>
      </c>
      <c r="C14" s="269">
        <v>30</v>
      </c>
      <c r="D14" s="268"/>
      <c r="E14" s="268">
        <f t="shared" si="1"/>
        <v>-10</v>
      </c>
      <c r="F14" s="268">
        <v>20</v>
      </c>
      <c r="G14" s="268">
        <v>19.98131</v>
      </c>
      <c r="H14" s="268">
        <f>F14-G14</f>
        <v>0.0186899999999994</v>
      </c>
      <c r="I14" s="278">
        <f t="shared" si="3"/>
        <v>0</v>
      </c>
      <c r="J14" s="277"/>
      <c r="K14" s="279"/>
    </row>
    <row r="15" ht="24" customHeight="1" spans="1:10">
      <c r="A15" s="266">
        <v>6</v>
      </c>
      <c r="B15" s="271" t="s">
        <v>32</v>
      </c>
      <c r="C15" s="269">
        <v>0.7</v>
      </c>
      <c r="D15" s="268"/>
      <c r="E15" s="268">
        <f t="shared" si="1"/>
        <v>-0.7</v>
      </c>
      <c r="F15" s="268">
        <v>0</v>
      </c>
      <c r="G15" s="270">
        <v>0</v>
      </c>
      <c r="H15" s="270">
        <v>0</v>
      </c>
      <c r="I15" s="278">
        <f t="shared" si="3"/>
        <v>0</v>
      </c>
      <c r="J15" s="277"/>
    </row>
    <row r="16" ht="24" customHeight="1" spans="1:10">
      <c r="A16" s="266">
        <v>7</v>
      </c>
      <c r="B16" s="271" t="s">
        <v>33</v>
      </c>
      <c r="C16" s="269">
        <v>1.2</v>
      </c>
      <c r="D16" s="268"/>
      <c r="E16" s="270">
        <v>0</v>
      </c>
      <c r="F16" s="268">
        <v>1.2</v>
      </c>
      <c r="G16" s="268">
        <v>1.2</v>
      </c>
      <c r="H16" s="270">
        <v>0</v>
      </c>
      <c r="I16" s="278">
        <f t="shared" si="3"/>
        <v>0</v>
      </c>
      <c r="J16" s="277"/>
    </row>
    <row r="17" ht="24" customHeight="1" spans="1:10">
      <c r="A17" s="266">
        <v>8</v>
      </c>
      <c r="B17" s="271" t="s">
        <v>34</v>
      </c>
      <c r="C17" s="269">
        <v>0.3</v>
      </c>
      <c r="D17" s="268"/>
      <c r="E17" s="270">
        <v>0</v>
      </c>
      <c r="F17" s="268">
        <v>0.3</v>
      </c>
      <c r="G17" s="268">
        <v>0.3</v>
      </c>
      <c r="H17" s="270">
        <v>0</v>
      </c>
      <c r="I17" s="278">
        <f t="shared" si="3"/>
        <v>0</v>
      </c>
      <c r="J17" s="277"/>
    </row>
    <row r="18" ht="24" customHeight="1" spans="1:10">
      <c r="A18" s="266">
        <v>9</v>
      </c>
      <c r="B18" s="271" t="s">
        <v>35</v>
      </c>
      <c r="C18" s="269">
        <v>10</v>
      </c>
      <c r="D18" s="268"/>
      <c r="E18" s="270">
        <v>0</v>
      </c>
      <c r="F18" s="268">
        <v>10</v>
      </c>
      <c r="G18" s="268">
        <v>9.9993</v>
      </c>
      <c r="H18" s="270">
        <v>0</v>
      </c>
      <c r="I18" s="278"/>
      <c r="J18" s="277"/>
    </row>
    <row r="19" ht="24" customHeight="1" spans="1:10">
      <c r="A19" s="266">
        <v>10</v>
      </c>
      <c r="B19" s="271" t="s">
        <v>36</v>
      </c>
      <c r="C19" s="269">
        <v>0.206</v>
      </c>
      <c r="D19" s="268"/>
      <c r="E19" s="270">
        <v>0</v>
      </c>
      <c r="F19" s="268">
        <v>0.206</v>
      </c>
      <c r="G19" s="268">
        <v>0.205</v>
      </c>
      <c r="H19" s="270">
        <v>0</v>
      </c>
      <c r="I19" s="278"/>
      <c r="J19" s="277"/>
    </row>
    <row r="20" ht="24" customHeight="1" spans="1:11">
      <c r="A20" s="266">
        <v>11</v>
      </c>
      <c r="B20" s="271" t="s">
        <v>37</v>
      </c>
      <c r="C20" s="269"/>
      <c r="D20" s="268"/>
      <c r="E20" s="268">
        <f t="shared" si="1"/>
        <v>2</v>
      </c>
      <c r="F20" s="268">
        <v>2</v>
      </c>
      <c r="G20" s="268">
        <v>2</v>
      </c>
      <c r="H20" s="270">
        <v>0</v>
      </c>
      <c r="I20" s="278"/>
      <c r="J20" s="277"/>
      <c r="K20" s="279"/>
    </row>
    <row r="21" ht="24" customHeight="1" spans="1:10">
      <c r="A21" s="266">
        <v>12</v>
      </c>
      <c r="B21" s="271" t="s">
        <v>38</v>
      </c>
      <c r="C21" s="269"/>
      <c r="D21" s="268"/>
      <c r="E21" s="268">
        <f t="shared" si="1"/>
        <v>2.5</v>
      </c>
      <c r="F21" s="268">
        <v>2.5</v>
      </c>
      <c r="G21" s="268">
        <v>1.6</v>
      </c>
      <c r="H21" s="268">
        <v>0.9</v>
      </c>
      <c r="I21" s="278"/>
      <c r="J21" s="277"/>
    </row>
    <row r="22" ht="24" customHeight="1" spans="1:10">
      <c r="A22" s="266">
        <v>13</v>
      </c>
      <c r="B22" s="271" t="s">
        <v>39</v>
      </c>
      <c r="C22" s="269"/>
      <c r="D22" s="268"/>
      <c r="E22" s="268">
        <f t="shared" si="1"/>
        <v>0.6</v>
      </c>
      <c r="F22" s="268">
        <v>0.6</v>
      </c>
      <c r="G22" s="268">
        <v>0.599</v>
      </c>
      <c r="H22" s="268">
        <v>0.001</v>
      </c>
      <c r="I22" s="278"/>
      <c r="J22" s="277"/>
    </row>
    <row r="23" ht="24" customHeight="1" spans="1:10">
      <c r="A23" s="266">
        <v>14</v>
      </c>
      <c r="B23" s="271" t="s">
        <v>40</v>
      </c>
      <c r="C23" s="269"/>
      <c r="D23" s="268"/>
      <c r="E23" s="268">
        <f t="shared" si="1"/>
        <v>4.331</v>
      </c>
      <c r="F23" s="268">
        <v>4.331</v>
      </c>
      <c r="G23" s="268">
        <v>4.33</v>
      </c>
      <c r="H23" s="270">
        <v>0</v>
      </c>
      <c r="I23" s="278"/>
      <c r="J23" s="277"/>
    </row>
    <row r="24" ht="24" customHeight="1" spans="1:10">
      <c r="A24" s="266">
        <v>15</v>
      </c>
      <c r="B24" s="271" t="s">
        <v>41</v>
      </c>
      <c r="C24" s="269"/>
      <c r="D24" s="268"/>
      <c r="E24" s="268">
        <f t="shared" si="1"/>
        <v>1</v>
      </c>
      <c r="F24" s="268">
        <v>1</v>
      </c>
      <c r="G24" s="268">
        <v>1</v>
      </c>
      <c r="H24" s="270">
        <v>0</v>
      </c>
      <c r="I24" s="278"/>
      <c r="J24" s="277"/>
    </row>
    <row r="25" ht="24" customHeight="1" spans="1:10">
      <c r="A25" s="266">
        <v>16</v>
      </c>
      <c r="B25" s="271" t="s">
        <v>42</v>
      </c>
      <c r="C25" s="269"/>
      <c r="D25" s="268"/>
      <c r="E25" s="268">
        <f t="shared" si="1"/>
        <v>3</v>
      </c>
      <c r="F25" s="268">
        <v>3</v>
      </c>
      <c r="G25" s="268">
        <v>3</v>
      </c>
      <c r="H25" s="270">
        <v>0</v>
      </c>
      <c r="I25" s="278"/>
      <c r="J25" s="277"/>
    </row>
    <row r="26" ht="24" customHeight="1" spans="1:10">
      <c r="A26" s="266">
        <v>17</v>
      </c>
      <c r="B26" s="271" t="s">
        <v>43</v>
      </c>
      <c r="C26" s="269"/>
      <c r="D26" s="268"/>
      <c r="E26" s="268">
        <f t="shared" si="1"/>
        <v>53.8</v>
      </c>
      <c r="F26" s="268">
        <v>53.8</v>
      </c>
      <c r="G26" s="268">
        <v>53.8</v>
      </c>
      <c r="H26" s="270">
        <v>0</v>
      </c>
      <c r="I26" s="278"/>
      <c r="J26" s="277"/>
    </row>
    <row r="27" ht="30" customHeight="1" spans="1:10">
      <c r="A27" s="266">
        <v>18</v>
      </c>
      <c r="B27" s="271" t="s">
        <v>44</v>
      </c>
      <c r="C27" s="269"/>
      <c r="D27" s="268"/>
      <c r="E27" s="268">
        <f t="shared" si="1"/>
        <v>5</v>
      </c>
      <c r="F27" s="268">
        <v>5</v>
      </c>
      <c r="G27" s="268">
        <v>4.3668</v>
      </c>
      <c r="H27" s="268">
        <v>0.6332</v>
      </c>
      <c r="I27" s="278"/>
      <c r="J27" s="277"/>
    </row>
    <row r="28" ht="24" customHeight="1" spans="1:10">
      <c r="A28" s="266">
        <v>19</v>
      </c>
      <c r="B28" s="271" t="s">
        <v>45</v>
      </c>
      <c r="C28" s="269"/>
      <c r="D28" s="268"/>
      <c r="E28" s="268">
        <v>48.02</v>
      </c>
      <c r="F28" s="268">
        <v>48.02</v>
      </c>
      <c r="G28" s="268">
        <v>48.02</v>
      </c>
      <c r="H28" s="270">
        <v>0</v>
      </c>
      <c r="I28" s="278"/>
      <c r="J28" s="277"/>
    </row>
    <row r="29" ht="32" customHeight="1" spans="1:10">
      <c r="A29" s="266">
        <v>20</v>
      </c>
      <c r="B29" s="271" t="s">
        <v>46</v>
      </c>
      <c r="C29" s="269"/>
      <c r="D29" s="268"/>
      <c r="E29" s="268">
        <f>F29-C29</f>
        <v>0.1096</v>
      </c>
      <c r="F29" s="268">
        <v>0.1096</v>
      </c>
      <c r="G29" s="270">
        <v>0</v>
      </c>
      <c r="H29" s="268">
        <v>0.1096</v>
      </c>
      <c r="I29" s="278"/>
      <c r="J29" s="277"/>
    </row>
    <row r="30" ht="30" customHeight="1" spans="1:10">
      <c r="A30" s="266">
        <v>21</v>
      </c>
      <c r="B30" s="271" t="s">
        <v>75</v>
      </c>
      <c r="C30" s="269"/>
      <c r="D30" s="268"/>
      <c r="E30" s="268">
        <f>F30-C30</f>
        <v>0.152</v>
      </c>
      <c r="F30" s="268">
        <v>0.152</v>
      </c>
      <c r="G30" s="270">
        <v>0</v>
      </c>
      <c r="H30" s="268">
        <v>0.152</v>
      </c>
      <c r="I30" s="278"/>
      <c r="J30" s="277"/>
    </row>
    <row r="31" ht="33" customHeight="1" spans="1:10">
      <c r="A31" s="266">
        <v>22</v>
      </c>
      <c r="B31" s="271" t="s">
        <v>76</v>
      </c>
      <c r="C31" s="269"/>
      <c r="D31" s="268"/>
      <c r="E31" s="268">
        <f>F31-C31</f>
        <v>96</v>
      </c>
      <c r="F31" s="268">
        <v>96</v>
      </c>
      <c r="G31" s="270">
        <v>0</v>
      </c>
      <c r="H31" s="268">
        <v>96</v>
      </c>
      <c r="I31" s="278"/>
      <c r="J31" s="277"/>
    </row>
    <row r="32" ht="24" hidden="1" customHeight="1" spans="1:10">
      <c r="A32" s="266"/>
      <c r="B32" s="271"/>
      <c r="C32" s="269"/>
      <c r="D32" s="268"/>
      <c r="E32" s="268"/>
      <c r="F32" s="268"/>
      <c r="G32" s="268"/>
      <c r="H32" s="268"/>
      <c r="I32" s="278"/>
      <c r="J32" s="277"/>
    </row>
    <row r="33" s="257" customFormat="1" ht="24" customHeight="1" spans="1:10">
      <c r="A33" s="266" t="s">
        <v>77</v>
      </c>
      <c r="B33" s="272" t="s">
        <v>78</v>
      </c>
      <c r="C33" s="268">
        <f t="shared" ref="C33:H33" si="4">C5+C9</f>
        <v>439.8414</v>
      </c>
      <c r="D33" s="268">
        <f t="shared" si="4"/>
        <v>0.0861</v>
      </c>
      <c r="E33" s="268">
        <f t="shared" si="4"/>
        <v>215.03959</v>
      </c>
      <c r="F33" s="268">
        <f t="shared" si="4"/>
        <v>654.96709</v>
      </c>
      <c r="G33" s="268">
        <f t="shared" si="4"/>
        <v>533.359335</v>
      </c>
      <c r="H33" s="268">
        <f t="shared" si="4"/>
        <v>121.605055</v>
      </c>
      <c r="I33" s="278">
        <f>F33-G33-H33</f>
        <v>0.00269999999999015</v>
      </c>
      <c r="J33" s="277"/>
    </row>
    <row r="34" spans="1:8">
      <c r="A34" s="273"/>
      <c r="B34" s="273"/>
      <c r="C34" s="273"/>
      <c r="D34" s="273"/>
      <c r="E34" s="273"/>
      <c r="F34" s="273"/>
      <c r="G34" s="273"/>
      <c r="H34" s="273"/>
    </row>
    <row r="35" spans="5:5">
      <c r="E35" s="274"/>
    </row>
    <row r="37" spans="5:5">
      <c r="E37" s="274"/>
    </row>
    <row r="39" spans="7:7">
      <c r="G39" s="274"/>
    </row>
    <row r="41" spans="8:8">
      <c r="H41" s="274"/>
    </row>
    <row r="42" spans="7:7">
      <c r="G42" s="274"/>
    </row>
    <row r="43" spans="5:5">
      <c r="E43" s="274"/>
    </row>
  </sheetData>
  <mergeCells count="3">
    <mergeCell ref="A2:H2"/>
    <mergeCell ref="A3:H3"/>
    <mergeCell ref="A34:H34"/>
  </mergeCells>
  <printOptions horizontalCentered="1"/>
  <pageMargins left="0.393055555555556" right="0.236111111111111" top="0.747916666666667" bottom="0.747916666666667" header="0.314583333333333" footer="0.314583333333333"/>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view="pageBreakPreview" zoomScaleNormal="100" workbookViewId="0">
      <pane xSplit="2" ySplit="4" topLeftCell="C5" activePane="bottomRight" state="frozen"/>
      <selection/>
      <selection pane="topRight"/>
      <selection pane="bottomLeft"/>
      <selection pane="bottomRight" activeCell="A20" sqref="$A20:$XFD20"/>
    </sheetView>
  </sheetViews>
  <sheetFormatPr defaultColWidth="9" defaultRowHeight="14.25"/>
  <cols>
    <col min="1" max="1" width="10.75" style="226" customWidth="1"/>
    <col min="2" max="2" width="44.75" style="224" customWidth="1"/>
    <col min="3" max="5" width="14.25" style="227" customWidth="1"/>
    <col min="6" max="6" width="14.6333333333333" style="227" customWidth="1"/>
    <col min="7" max="8" width="14.25" style="227" customWidth="1"/>
    <col min="9" max="9" width="11.6333333333333" style="226" customWidth="1"/>
    <col min="10" max="10" width="13.8833333333333" style="227" customWidth="1"/>
    <col min="11" max="11" width="11" style="226" customWidth="1"/>
    <col min="12" max="16384" width="9" style="226"/>
  </cols>
  <sheetData>
    <row r="1" ht="15.75" spans="1:2">
      <c r="A1" s="228" t="s">
        <v>56</v>
      </c>
      <c r="B1" s="229"/>
    </row>
    <row r="2" ht="31.5" spans="1:14">
      <c r="A2" s="230" t="s">
        <v>57</v>
      </c>
      <c r="B2" s="230"/>
      <c r="C2" s="230"/>
      <c r="D2" s="230"/>
      <c r="E2" s="230"/>
      <c r="F2" s="230"/>
      <c r="G2" s="230"/>
      <c r="H2" s="230"/>
      <c r="I2" s="249"/>
      <c r="J2" s="250"/>
      <c r="K2" s="249"/>
      <c r="L2" s="249"/>
      <c r="M2" s="249"/>
      <c r="N2" s="249"/>
    </row>
    <row r="3" spans="1:8">
      <c r="A3" s="231" t="s">
        <v>58</v>
      </c>
      <c r="B3" s="231"/>
      <c r="C3" s="231"/>
      <c r="D3" s="231"/>
      <c r="E3" s="231"/>
      <c r="F3" s="231"/>
      <c r="G3" s="231"/>
      <c r="H3" s="231"/>
    </row>
    <row r="4" s="224" customFormat="1" ht="30.75" customHeight="1" spans="1:10">
      <c r="A4" s="232" t="s">
        <v>59</v>
      </c>
      <c r="B4" s="232" t="s">
        <v>60</v>
      </c>
      <c r="C4" s="233" t="s">
        <v>61</v>
      </c>
      <c r="D4" s="233" t="s">
        <v>62</v>
      </c>
      <c r="E4" s="233" t="s">
        <v>63</v>
      </c>
      <c r="F4" s="233" t="s">
        <v>64</v>
      </c>
      <c r="G4" s="233" t="s">
        <v>65</v>
      </c>
      <c r="H4" s="233" t="s">
        <v>66</v>
      </c>
      <c r="J4" s="251"/>
    </row>
    <row r="5" s="224" customFormat="1" ht="24" customHeight="1" spans="1:10">
      <c r="A5" s="234" t="s">
        <v>67</v>
      </c>
      <c r="B5" s="235" t="s">
        <v>68</v>
      </c>
      <c r="C5" s="236">
        <f t="shared" ref="C5:H5" si="0">SUM(C6:C8)</f>
        <v>355.2454</v>
      </c>
      <c r="D5" s="236">
        <f t="shared" si="0"/>
        <v>0.0861</v>
      </c>
      <c r="E5" s="236">
        <f t="shared" si="0"/>
        <v>31.086143</v>
      </c>
      <c r="F5" s="236">
        <f t="shared" si="0"/>
        <v>386.417643</v>
      </c>
      <c r="G5" s="236">
        <f t="shared" si="0"/>
        <v>371.610125</v>
      </c>
      <c r="H5" s="236">
        <f t="shared" si="0"/>
        <v>14.807518</v>
      </c>
      <c r="I5" s="252">
        <f t="shared" ref="I5:I17" si="1">F5-G5-H5</f>
        <v>1.59872115546023e-14</v>
      </c>
      <c r="J5" s="251"/>
    </row>
    <row r="6" ht="24" customHeight="1" spans="1:10">
      <c r="A6" s="234">
        <v>1</v>
      </c>
      <c r="B6" s="235" t="s">
        <v>69</v>
      </c>
      <c r="C6" s="237">
        <v>327.2008</v>
      </c>
      <c r="D6" s="236"/>
      <c r="E6" s="236">
        <v>32.23582</v>
      </c>
      <c r="F6" s="236">
        <v>359.43662</v>
      </c>
      <c r="G6" s="237">
        <v>344.636667</v>
      </c>
      <c r="H6" s="236">
        <v>14.799953</v>
      </c>
      <c r="I6" s="252">
        <f t="shared" si="1"/>
        <v>1.59872115546023e-14</v>
      </c>
      <c r="J6" s="251"/>
    </row>
    <row r="7" ht="24" customHeight="1" spans="1:10">
      <c r="A7" s="234">
        <v>2</v>
      </c>
      <c r="B7" s="235" t="s">
        <v>71</v>
      </c>
      <c r="C7" s="237">
        <v>22.395</v>
      </c>
      <c r="D7" s="236">
        <v>0.0861</v>
      </c>
      <c r="E7" s="236">
        <v>4.499923</v>
      </c>
      <c r="F7" s="236">
        <v>26.981023</v>
      </c>
      <c r="G7" s="237">
        <v>26.973458</v>
      </c>
      <c r="H7" s="236">
        <f t="shared" ref="H7:H32" si="2">F7-G7</f>
        <v>0.0075649999999996</v>
      </c>
      <c r="I7" s="252">
        <f t="shared" si="1"/>
        <v>0</v>
      </c>
      <c r="J7" s="251">
        <f>F7*0.08</f>
        <v>2.15848184</v>
      </c>
    </row>
    <row r="8" ht="24" customHeight="1" spans="1:10">
      <c r="A8" s="234">
        <v>3</v>
      </c>
      <c r="B8" s="235" t="s">
        <v>72</v>
      </c>
      <c r="C8" s="237">
        <v>5.6496</v>
      </c>
      <c r="D8" s="236"/>
      <c r="E8" s="236">
        <v>-5.6496</v>
      </c>
      <c r="F8" s="236">
        <f>SUM(C8:E8)</f>
        <v>0</v>
      </c>
      <c r="G8" s="237"/>
      <c r="H8" s="236">
        <f t="shared" si="2"/>
        <v>0</v>
      </c>
      <c r="I8" s="252">
        <f t="shared" si="1"/>
        <v>0</v>
      </c>
      <c r="J8" s="251"/>
    </row>
    <row r="9" s="224" customFormat="1" ht="24" customHeight="1" spans="1:10">
      <c r="A9" s="234" t="s">
        <v>73</v>
      </c>
      <c r="B9" s="235" t="s">
        <v>74</v>
      </c>
      <c r="C9" s="236">
        <f t="shared" ref="C9:H9" si="3">SUM(C10:C32)</f>
        <v>84.5968</v>
      </c>
      <c r="D9" s="236">
        <f t="shared" si="3"/>
        <v>0</v>
      </c>
      <c r="E9" s="236">
        <f t="shared" si="3"/>
        <v>212.346</v>
      </c>
      <c r="F9" s="236">
        <f t="shared" si="3"/>
        <v>296.9428</v>
      </c>
      <c r="G9" s="236">
        <f t="shared" si="3"/>
        <v>190.141736</v>
      </c>
      <c r="H9" s="236">
        <f t="shared" si="3"/>
        <v>106.801064</v>
      </c>
      <c r="I9" s="252">
        <f t="shared" si="1"/>
        <v>0</v>
      </c>
      <c r="J9" s="251"/>
    </row>
    <row r="10" ht="24" customHeight="1" spans="1:11">
      <c r="A10" s="234">
        <v>1</v>
      </c>
      <c r="B10" s="238" t="s">
        <v>25</v>
      </c>
      <c r="C10" s="237">
        <v>20</v>
      </c>
      <c r="D10" s="236"/>
      <c r="E10" s="236">
        <v>-20</v>
      </c>
      <c r="F10" s="236">
        <v>0</v>
      </c>
      <c r="G10" s="236">
        <v>0</v>
      </c>
      <c r="H10" s="236">
        <f t="shared" si="2"/>
        <v>0</v>
      </c>
      <c r="I10" s="252">
        <f t="shared" si="1"/>
        <v>0</v>
      </c>
      <c r="J10" s="251"/>
      <c r="K10" s="253"/>
    </row>
    <row r="11" ht="24" customHeight="1" spans="1:10">
      <c r="A11" s="234">
        <v>2</v>
      </c>
      <c r="B11" s="239" t="s">
        <v>28</v>
      </c>
      <c r="C11" s="240">
        <v>0.6</v>
      </c>
      <c r="D11" s="241"/>
      <c r="E11" s="241">
        <v>5.5</v>
      </c>
      <c r="F11" s="241">
        <v>6.1</v>
      </c>
      <c r="G11" s="241">
        <v>3.135</v>
      </c>
      <c r="H11" s="241">
        <f t="shared" si="2"/>
        <v>2.965</v>
      </c>
      <c r="I11" s="252">
        <f t="shared" si="1"/>
        <v>0</v>
      </c>
      <c r="J11" s="251"/>
    </row>
    <row r="12" ht="24" customHeight="1" spans="1:10">
      <c r="A12" s="234">
        <v>3</v>
      </c>
      <c r="B12" s="239" t="s">
        <v>29</v>
      </c>
      <c r="C12" s="240">
        <v>8.2208</v>
      </c>
      <c r="D12" s="241"/>
      <c r="E12" s="241">
        <v>0</v>
      </c>
      <c r="F12" s="241">
        <v>8.2208</v>
      </c>
      <c r="G12" s="241">
        <v>8.2128</v>
      </c>
      <c r="H12" s="241">
        <f t="shared" si="2"/>
        <v>0.0080000000000009</v>
      </c>
      <c r="I12" s="252">
        <f t="shared" si="1"/>
        <v>0</v>
      </c>
      <c r="J12" s="251"/>
    </row>
    <row r="13" ht="24" customHeight="1" spans="1:11">
      <c r="A13" s="234">
        <v>4</v>
      </c>
      <c r="B13" s="238" t="s">
        <v>30</v>
      </c>
      <c r="C13" s="237">
        <v>13.37</v>
      </c>
      <c r="D13" s="236"/>
      <c r="E13" s="236">
        <v>-13.37</v>
      </c>
      <c r="F13" s="236">
        <v>0</v>
      </c>
      <c r="G13" s="236">
        <v>0</v>
      </c>
      <c r="H13" s="236">
        <f t="shared" si="2"/>
        <v>0</v>
      </c>
      <c r="I13" s="252">
        <f t="shared" si="1"/>
        <v>0</v>
      </c>
      <c r="J13" s="251"/>
      <c r="K13" s="253"/>
    </row>
    <row r="14" ht="24" customHeight="1" spans="1:11">
      <c r="A14" s="234">
        <v>5</v>
      </c>
      <c r="B14" s="239" t="s">
        <v>31</v>
      </c>
      <c r="C14" s="240">
        <v>30</v>
      </c>
      <c r="D14" s="241"/>
      <c r="E14" s="241">
        <v>-10</v>
      </c>
      <c r="F14" s="241">
        <v>20</v>
      </c>
      <c r="G14" s="241">
        <v>19.98131</v>
      </c>
      <c r="H14" s="241">
        <f t="shared" si="2"/>
        <v>0.0186899999999994</v>
      </c>
      <c r="I14" s="252">
        <f t="shared" si="1"/>
        <v>0</v>
      </c>
      <c r="J14" s="251"/>
      <c r="K14" s="253"/>
    </row>
    <row r="15" ht="24" customHeight="1" spans="1:10">
      <c r="A15" s="234">
        <v>6</v>
      </c>
      <c r="B15" s="238" t="s">
        <v>32</v>
      </c>
      <c r="C15" s="237">
        <v>0.7</v>
      </c>
      <c r="D15" s="236"/>
      <c r="E15" s="236">
        <v>-0.7</v>
      </c>
      <c r="F15" s="236">
        <v>0</v>
      </c>
      <c r="G15" s="236">
        <v>0</v>
      </c>
      <c r="H15" s="236">
        <f t="shared" si="2"/>
        <v>0</v>
      </c>
      <c r="I15" s="252">
        <f t="shared" si="1"/>
        <v>0</v>
      </c>
      <c r="J15" s="251"/>
    </row>
    <row r="16" ht="24" customHeight="1" spans="1:10">
      <c r="A16" s="234">
        <v>7</v>
      </c>
      <c r="B16" s="239" t="s">
        <v>33</v>
      </c>
      <c r="C16" s="240">
        <v>1.2</v>
      </c>
      <c r="D16" s="241"/>
      <c r="E16" s="241">
        <v>0</v>
      </c>
      <c r="F16" s="241">
        <v>1.2</v>
      </c>
      <c r="G16" s="241">
        <v>1.2</v>
      </c>
      <c r="H16" s="241">
        <f t="shared" si="2"/>
        <v>0</v>
      </c>
      <c r="I16" s="252">
        <f t="shared" si="1"/>
        <v>0</v>
      </c>
      <c r="J16" s="251"/>
    </row>
    <row r="17" ht="24" customHeight="1" spans="1:10">
      <c r="A17" s="234">
        <v>8</v>
      </c>
      <c r="B17" s="239" t="s">
        <v>34</v>
      </c>
      <c r="C17" s="240">
        <v>0.3</v>
      </c>
      <c r="D17" s="241"/>
      <c r="E17" s="241">
        <v>0</v>
      </c>
      <c r="F17" s="241">
        <v>0.3</v>
      </c>
      <c r="G17" s="241">
        <v>0.3</v>
      </c>
      <c r="H17" s="241">
        <f t="shared" si="2"/>
        <v>0</v>
      </c>
      <c r="I17" s="252">
        <f t="shared" si="1"/>
        <v>0</v>
      </c>
      <c r="J17" s="251"/>
    </row>
    <row r="18" ht="24" customHeight="1" spans="1:10">
      <c r="A18" s="234">
        <v>9</v>
      </c>
      <c r="B18" s="239" t="s">
        <v>35</v>
      </c>
      <c r="C18" s="240">
        <v>10</v>
      </c>
      <c r="D18" s="241"/>
      <c r="E18" s="241">
        <v>0</v>
      </c>
      <c r="F18" s="241">
        <v>10</v>
      </c>
      <c r="G18" s="241">
        <v>9.9993</v>
      </c>
      <c r="H18" s="241">
        <f t="shared" si="2"/>
        <v>0.000700000000000145</v>
      </c>
      <c r="I18" s="252"/>
      <c r="J18" s="251"/>
    </row>
    <row r="19" ht="24" customHeight="1" spans="1:10">
      <c r="A19" s="234">
        <v>10</v>
      </c>
      <c r="B19" s="239" t="s">
        <v>36</v>
      </c>
      <c r="C19" s="240">
        <v>0.206</v>
      </c>
      <c r="D19" s="241"/>
      <c r="E19" s="241">
        <v>0</v>
      </c>
      <c r="F19" s="241">
        <v>0.206</v>
      </c>
      <c r="G19" s="241">
        <v>0.205</v>
      </c>
      <c r="H19" s="241">
        <f t="shared" si="2"/>
        <v>0.001</v>
      </c>
      <c r="I19" s="252"/>
      <c r="J19" s="251"/>
    </row>
    <row r="20" s="225" customFormat="1" ht="24" customHeight="1" spans="1:11">
      <c r="A20" s="242">
        <v>11</v>
      </c>
      <c r="B20" s="243" t="s">
        <v>79</v>
      </c>
      <c r="C20" s="244">
        <v>0</v>
      </c>
      <c r="D20" s="245"/>
      <c r="E20" s="245">
        <v>35.0966</v>
      </c>
      <c r="F20" s="245">
        <v>35.0966</v>
      </c>
      <c r="G20" s="245">
        <v>30.3595</v>
      </c>
      <c r="H20" s="245">
        <f t="shared" si="2"/>
        <v>4.7371</v>
      </c>
      <c r="I20" s="254"/>
      <c r="J20" s="255"/>
      <c r="K20" s="256"/>
    </row>
    <row r="21" ht="24" customHeight="1" spans="1:11">
      <c r="A21" s="234">
        <v>12</v>
      </c>
      <c r="B21" s="239" t="s">
        <v>80</v>
      </c>
      <c r="C21" s="240">
        <v>0</v>
      </c>
      <c r="D21" s="241"/>
      <c r="E21" s="241">
        <v>47.3268</v>
      </c>
      <c r="F21" s="241">
        <v>47.3268</v>
      </c>
      <c r="G21" s="241">
        <v>47.3268</v>
      </c>
      <c r="H21" s="241">
        <f t="shared" si="2"/>
        <v>0</v>
      </c>
      <c r="I21" s="252"/>
      <c r="J21" s="251"/>
      <c r="K21" s="253"/>
    </row>
    <row r="22" ht="24" customHeight="1" spans="1:10">
      <c r="A22" s="234">
        <v>13</v>
      </c>
      <c r="B22" s="239" t="s">
        <v>37</v>
      </c>
      <c r="C22" s="240">
        <v>0</v>
      </c>
      <c r="D22" s="241"/>
      <c r="E22" s="241">
        <v>2</v>
      </c>
      <c r="F22" s="241">
        <v>2</v>
      </c>
      <c r="G22" s="241">
        <v>2</v>
      </c>
      <c r="H22" s="241">
        <f t="shared" si="2"/>
        <v>0</v>
      </c>
      <c r="I22" s="252"/>
      <c r="J22" s="251"/>
    </row>
    <row r="23" ht="24" customHeight="1" spans="1:10">
      <c r="A23" s="234">
        <v>14</v>
      </c>
      <c r="B23" s="239" t="s">
        <v>38</v>
      </c>
      <c r="C23" s="240"/>
      <c r="D23" s="241"/>
      <c r="E23" s="241">
        <v>2.5</v>
      </c>
      <c r="F23" s="241">
        <v>2.5</v>
      </c>
      <c r="G23" s="241">
        <v>1.6</v>
      </c>
      <c r="H23" s="241">
        <f t="shared" si="2"/>
        <v>0.9</v>
      </c>
      <c r="I23" s="252"/>
      <c r="J23" s="251"/>
    </row>
    <row r="24" ht="24" customHeight="1" spans="1:10">
      <c r="A24" s="234">
        <v>15</v>
      </c>
      <c r="B24" s="239" t="s">
        <v>39</v>
      </c>
      <c r="C24" s="240"/>
      <c r="D24" s="241"/>
      <c r="E24" s="241">
        <v>0.6</v>
      </c>
      <c r="F24" s="241">
        <v>0.6</v>
      </c>
      <c r="G24" s="241">
        <v>0.599</v>
      </c>
      <c r="H24" s="241">
        <f t="shared" si="2"/>
        <v>0.001</v>
      </c>
      <c r="I24" s="252"/>
      <c r="J24" s="251"/>
    </row>
    <row r="25" ht="24" customHeight="1" spans="1:10">
      <c r="A25" s="234">
        <v>16</v>
      </c>
      <c r="B25" s="239" t="s">
        <v>40</v>
      </c>
      <c r="C25" s="240"/>
      <c r="D25" s="241"/>
      <c r="E25" s="241">
        <v>4.331</v>
      </c>
      <c r="F25" s="241">
        <v>4.331</v>
      </c>
      <c r="G25" s="241">
        <v>3.056226</v>
      </c>
      <c r="H25" s="241">
        <f t="shared" si="2"/>
        <v>1.274774</v>
      </c>
      <c r="I25" s="252"/>
      <c r="J25" s="251"/>
    </row>
    <row r="26" ht="24" customHeight="1" spans="1:10">
      <c r="A26" s="234">
        <v>17</v>
      </c>
      <c r="B26" s="239" t="s">
        <v>41</v>
      </c>
      <c r="C26" s="240"/>
      <c r="D26" s="241"/>
      <c r="E26" s="241">
        <v>1</v>
      </c>
      <c r="F26" s="241">
        <v>1</v>
      </c>
      <c r="G26" s="241">
        <v>1</v>
      </c>
      <c r="H26" s="241">
        <f t="shared" si="2"/>
        <v>0</v>
      </c>
      <c r="I26" s="252"/>
      <c r="J26" s="251"/>
    </row>
    <row r="27" ht="24" customHeight="1" spans="1:10">
      <c r="A27" s="234">
        <v>18</v>
      </c>
      <c r="B27" s="239" t="s">
        <v>42</v>
      </c>
      <c r="C27" s="240"/>
      <c r="D27" s="241"/>
      <c r="E27" s="241">
        <v>3</v>
      </c>
      <c r="F27" s="241">
        <v>3</v>
      </c>
      <c r="G27" s="241">
        <v>3</v>
      </c>
      <c r="H27" s="241">
        <f t="shared" si="2"/>
        <v>0</v>
      </c>
      <c r="I27" s="252"/>
      <c r="J27" s="251"/>
    </row>
    <row r="28" ht="24" customHeight="1" spans="1:10">
      <c r="A28" s="234">
        <v>19</v>
      </c>
      <c r="B28" s="239" t="s">
        <v>43</v>
      </c>
      <c r="C28" s="240"/>
      <c r="D28" s="241"/>
      <c r="E28" s="241">
        <v>53.8</v>
      </c>
      <c r="F28" s="241">
        <v>53.8</v>
      </c>
      <c r="G28" s="241">
        <v>53.8</v>
      </c>
      <c r="H28" s="241">
        <f t="shared" si="2"/>
        <v>0</v>
      </c>
      <c r="I28" s="252"/>
      <c r="J28" s="251"/>
    </row>
    <row r="29" ht="37" customHeight="1" spans="1:10">
      <c r="A29" s="234">
        <v>20</v>
      </c>
      <c r="B29" s="239" t="s">
        <v>44</v>
      </c>
      <c r="C29" s="240"/>
      <c r="D29" s="241"/>
      <c r="E29" s="241">
        <v>5</v>
      </c>
      <c r="F29" s="241">
        <v>5</v>
      </c>
      <c r="G29" s="241">
        <v>4.3668</v>
      </c>
      <c r="H29" s="241">
        <f t="shared" si="2"/>
        <v>0.6332</v>
      </c>
      <c r="I29" s="252"/>
      <c r="J29" s="251"/>
    </row>
    <row r="30" ht="24" customHeight="1" spans="1:10">
      <c r="A30" s="234">
        <v>21</v>
      </c>
      <c r="B30" s="239" t="s">
        <v>46</v>
      </c>
      <c r="C30" s="240"/>
      <c r="D30" s="241"/>
      <c r="E30" s="241">
        <v>0.1096</v>
      </c>
      <c r="F30" s="241">
        <v>0.1096</v>
      </c>
      <c r="G30" s="241">
        <v>0</v>
      </c>
      <c r="H30" s="241">
        <f t="shared" si="2"/>
        <v>0.1096</v>
      </c>
      <c r="I30" s="252"/>
      <c r="J30" s="251"/>
    </row>
    <row r="31" ht="33" customHeight="1" spans="1:10">
      <c r="A31" s="234">
        <v>22</v>
      </c>
      <c r="B31" s="239" t="s">
        <v>75</v>
      </c>
      <c r="C31" s="240"/>
      <c r="D31" s="241"/>
      <c r="E31" s="241">
        <v>0.152</v>
      </c>
      <c r="F31" s="241">
        <v>0.152</v>
      </c>
      <c r="G31" s="241">
        <v>0</v>
      </c>
      <c r="H31" s="241">
        <f t="shared" si="2"/>
        <v>0.152</v>
      </c>
      <c r="I31" s="252"/>
      <c r="J31" s="251"/>
    </row>
    <row r="32" ht="24" customHeight="1" spans="1:10">
      <c r="A32" s="234">
        <v>23</v>
      </c>
      <c r="B32" s="239" t="s">
        <v>76</v>
      </c>
      <c r="C32" s="240"/>
      <c r="D32" s="241"/>
      <c r="E32" s="241">
        <v>96</v>
      </c>
      <c r="F32" s="241">
        <v>96</v>
      </c>
      <c r="G32" s="241">
        <v>0</v>
      </c>
      <c r="H32" s="241">
        <f t="shared" si="2"/>
        <v>96</v>
      </c>
      <c r="I32" s="252"/>
      <c r="J32" s="251"/>
    </row>
    <row r="33" s="224" customFormat="1" ht="24" customHeight="1" spans="1:10">
      <c r="A33" s="234" t="s">
        <v>77</v>
      </c>
      <c r="B33" s="246" t="s">
        <v>78</v>
      </c>
      <c r="C33" s="236">
        <f t="shared" ref="C33:H33" si="4">C5+C9</f>
        <v>439.8422</v>
      </c>
      <c r="D33" s="236">
        <f t="shared" si="4"/>
        <v>0.0861</v>
      </c>
      <c r="E33" s="236">
        <f t="shared" si="4"/>
        <v>243.432143</v>
      </c>
      <c r="F33" s="236">
        <f t="shared" si="4"/>
        <v>683.360443</v>
      </c>
      <c r="G33" s="236">
        <f t="shared" si="4"/>
        <v>561.751861</v>
      </c>
      <c r="H33" s="236">
        <f t="shared" si="4"/>
        <v>121.608582</v>
      </c>
      <c r="I33" s="252">
        <f>F33-G33-H33</f>
        <v>0</v>
      </c>
      <c r="J33" s="251"/>
    </row>
    <row r="34" spans="1:8">
      <c r="A34" s="247"/>
      <c r="B34" s="247"/>
      <c r="C34" s="247"/>
      <c r="D34" s="247"/>
      <c r="E34" s="247"/>
      <c r="F34" s="247"/>
      <c r="G34" s="247"/>
      <c r="H34" s="247"/>
    </row>
    <row r="35" spans="4:8">
      <c r="D35" s="227">
        <v>271.37</v>
      </c>
      <c r="E35" s="248">
        <f>E33/C33</f>
        <v>0.553453358954643</v>
      </c>
      <c r="H35" s="227">
        <v>293.62</v>
      </c>
    </row>
    <row r="36" spans="4:8">
      <c r="D36" s="227">
        <v>144.09</v>
      </c>
      <c r="G36" s="227">
        <v>10778.63</v>
      </c>
      <c r="H36" s="227">
        <v>203.09</v>
      </c>
    </row>
    <row r="37" spans="4:7">
      <c r="D37" s="227">
        <v>0.18</v>
      </c>
      <c r="E37" s="248"/>
      <c r="G37" s="227">
        <f>G33-G36</f>
        <v>-10216.878139</v>
      </c>
    </row>
    <row r="38" spans="4:8">
      <c r="D38" s="227">
        <v>5.43</v>
      </c>
      <c r="H38" s="227">
        <v>30</v>
      </c>
    </row>
    <row r="39" spans="7:8">
      <c r="G39" s="248">
        <f>G33/F33</f>
        <v>0.822043281483883</v>
      </c>
      <c r="H39" s="227">
        <f>SUM(H35:H38)</f>
        <v>526.71</v>
      </c>
    </row>
    <row r="40" spans="8:8">
      <c r="H40" s="227">
        <f>H39-H33</f>
        <v>405.101418</v>
      </c>
    </row>
    <row r="41" spans="8:8">
      <c r="H41" s="248"/>
    </row>
    <row r="42" spans="7:7">
      <c r="G42" s="248"/>
    </row>
    <row r="43" spans="5:5">
      <c r="E43" s="248"/>
    </row>
  </sheetData>
  <mergeCells count="3">
    <mergeCell ref="A2:H2"/>
    <mergeCell ref="A3:H3"/>
    <mergeCell ref="A34:H34"/>
  </mergeCells>
  <printOptions horizontalCentered="1"/>
  <pageMargins left="0.393700787401575" right="0.23622047244094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view="pageBreakPreview" zoomScale="85" zoomScaleNormal="100" topLeftCell="A9" workbookViewId="0">
      <selection activeCell="F40" sqref="F40"/>
    </sheetView>
  </sheetViews>
  <sheetFormatPr defaultColWidth="9" defaultRowHeight="15.75"/>
  <cols>
    <col min="1" max="1" width="31.1333333333333" style="183" customWidth="1"/>
    <col min="2" max="3" width="10" style="183" customWidth="1"/>
    <col min="4" max="5" width="10.5" style="183" customWidth="1"/>
    <col min="6" max="7" width="10" style="183" customWidth="1"/>
    <col min="8" max="8" width="14.3333333333333" style="183"/>
    <col min="9" max="9" width="10.25" style="183" customWidth="1"/>
    <col min="10" max="16384" width="9" style="183"/>
  </cols>
  <sheetData>
    <row r="1" spans="1:1">
      <c r="A1" s="183" t="s">
        <v>81</v>
      </c>
    </row>
    <row r="2" ht="27.6" customHeight="1" spans="1:7">
      <c r="A2" s="184" t="s">
        <v>82</v>
      </c>
      <c r="B2" s="184"/>
      <c r="C2" s="184"/>
      <c r="D2" s="184"/>
      <c r="E2" s="184"/>
      <c r="F2" s="184"/>
      <c r="G2" s="184"/>
    </row>
    <row r="3" ht="18.75" customHeight="1" spans="1:7">
      <c r="A3" s="185" t="s">
        <v>83</v>
      </c>
      <c r="B3" s="186" t="s">
        <v>84</v>
      </c>
      <c r="C3" s="187"/>
      <c r="D3" s="186" t="s">
        <v>85</v>
      </c>
      <c r="E3" s="187"/>
      <c r="F3" s="186" t="s">
        <v>86</v>
      </c>
      <c r="G3" s="187"/>
    </row>
    <row r="4" s="181" customFormat="1" ht="18.75" customHeight="1" spans="1:8">
      <c r="A4" s="188"/>
      <c r="B4" s="189">
        <v>14</v>
      </c>
      <c r="C4" s="190"/>
      <c r="D4" s="191">
        <v>19</v>
      </c>
      <c r="E4" s="192"/>
      <c r="F4" s="193">
        <f>D4/B4</f>
        <v>1.35714285714286</v>
      </c>
      <c r="G4" s="194"/>
      <c r="H4" s="181">
        <v>19</v>
      </c>
    </row>
    <row r="5" s="181" customFormat="1" ht="18.75" customHeight="1" spans="1:7">
      <c r="A5" s="195"/>
      <c r="B5" s="196"/>
      <c r="C5" s="196"/>
      <c r="D5" s="196"/>
      <c r="E5" s="196"/>
      <c r="F5" s="197"/>
      <c r="G5" s="197"/>
    </row>
    <row r="6" s="181" customFormat="1" ht="18.75" customHeight="1" spans="1:7">
      <c r="A6" s="198" t="s">
        <v>87</v>
      </c>
      <c r="B6" s="199" t="s">
        <v>88</v>
      </c>
      <c r="C6" s="200"/>
      <c r="D6" s="199" t="s">
        <v>89</v>
      </c>
      <c r="E6" s="200"/>
      <c r="F6" s="199" t="s">
        <v>90</v>
      </c>
      <c r="G6" s="200"/>
    </row>
    <row r="7" s="182" customFormat="1" ht="18.75" customHeight="1" spans="1:7">
      <c r="A7" s="201" t="s">
        <v>91</v>
      </c>
      <c r="B7" s="202">
        <f>B8+B11+B12</f>
        <v>0</v>
      </c>
      <c r="C7" s="203"/>
      <c r="D7" s="202">
        <f>D8+D11+D12</f>
        <v>0</v>
      </c>
      <c r="E7" s="203"/>
      <c r="F7" s="202">
        <f>F8+F11+F12</f>
        <v>0</v>
      </c>
      <c r="G7" s="203"/>
    </row>
    <row r="8" ht="18.75" customHeight="1" spans="1:7">
      <c r="A8" s="201" t="s">
        <v>92</v>
      </c>
      <c r="B8" s="202"/>
      <c r="C8" s="203"/>
      <c r="D8" s="202"/>
      <c r="E8" s="203"/>
      <c r="F8" s="202"/>
      <c r="G8" s="203"/>
    </row>
    <row r="9" ht="18.75" customHeight="1" spans="1:7">
      <c r="A9" s="201" t="s">
        <v>93</v>
      </c>
      <c r="B9" s="202"/>
      <c r="C9" s="203"/>
      <c r="D9" s="202"/>
      <c r="E9" s="203"/>
      <c r="F9" s="202"/>
      <c r="G9" s="203"/>
    </row>
    <row r="10" ht="18.75" customHeight="1" spans="1:7">
      <c r="A10" s="201" t="s">
        <v>94</v>
      </c>
      <c r="B10" s="202"/>
      <c r="C10" s="203"/>
      <c r="D10" s="202"/>
      <c r="E10" s="203"/>
      <c r="F10" s="202"/>
      <c r="G10" s="203"/>
    </row>
    <row r="11" ht="18.75" customHeight="1" spans="1:7">
      <c r="A11" s="201" t="s">
        <v>95</v>
      </c>
      <c r="B11" s="202"/>
      <c r="C11" s="203"/>
      <c r="D11" s="202"/>
      <c r="E11" s="203"/>
      <c r="F11" s="202"/>
      <c r="G11" s="203"/>
    </row>
    <row r="12" ht="18.75" customHeight="1" spans="1:7">
      <c r="A12" s="201" t="s">
        <v>96</v>
      </c>
      <c r="B12" s="202"/>
      <c r="C12" s="203"/>
      <c r="D12" s="202"/>
      <c r="E12" s="203"/>
      <c r="F12" s="202"/>
      <c r="G12" s="203"/>
    </row>
    <row r="13" s="182" customFormat="1" ht="18.75" customHeight="1" spans="1:7">
      <c r="A13" s="201" t="s">
        <v>97</v>
      </c>
      <c r="B13" s="204">
        <v>107.75</v>
      </c>
      <c r="C13" s="205"/>
      <c r="D13" s="204">
        <v>84.5968</v>
      </c>
      <c r="E13" s="205"/>
      <c r="F13" s="204">
        <v>159.782236</v>
      </c>
      <c r="G13" s="205"/>
    </row>
    <row r="14" s="182" customFormat="1" ht="18.75" customHeight="1" spans="1:10">
      <c r="A14" s="201" t="s">
        <v>98</v>
      </c>
      <c r="B14" s="204">
        <f>SUM(B15:C31)</f>
        <v>26.11698</v>
      </c>
      <c r="C14" s="205"/>
      <c r="D14" s="204">
        <f>SUM(D15:E31)</f>
        <v>22.395</v>
      </c>
      <c r="E14" s="205"/>
      <c r="F14" s="204">
        <f>SUM(F15:G31)</f>
        <v>26.973458</v>
      </c>
      <c r="G14" s="205"/>
      <c r="H14" s="206"/>
      <c r="I14" s="182">
        <f>F14-'2-预算执行明细表 (定)'!G7</f>
        <v>0</v>
      </c>
      <c r="J14" s="206"/>
    </row>
    <row r="15" ht="18.75" customHeight="1" spans="1:7">
      <c r="A15" s="201" t="s">
        <v>99</v>
      </c>
      <c r="B15" s="207">
        <v>7.497575</v>
      </c>
      <c r="C15" s="208"/>
      <c r="D15" s="207">
        <v>4.607576</v>
      </c>
      <c r="E15" s="208"/>
      <c r="F15" s="204">
        <v>6.5166</v>
      </c>
      <c r="G15" s="205"/>
    </row>
    <row r="16" ht="18.75" customHeight="1" spans="1:7">
      <c r="A16" s="201" t="s">
        <v>100</v>
      </c>
      <c r="B16" s="207">
        <v>0.7444</v>
      </c>
      <c r="C16" s="208"/>
      <c r="D16" s="207">
        <v>1</v>
      </c>
      <c r="E16" s="208"/>
      <c r="F16" s="204">
        <v>0.0408</v>
      </c>
      <c r="G16" s="205"/>
    </row>
    <row r="17" ht="18.75" customHeight="1" spans="1:7">
      <c r="A17" s="201" t="s">
        <v>101</v>
      </c>
      <c r="B17" s="207">
        <v>2.419081</v>
      </c>
      <c r="C17" s="208"/>
      <c r="D17" s="207">
        <v>2.5</v>
      </c>
      <c r="E17" s="208"/>
      <c r="F17" s="204">
        <v>2.985936</v>
      </c>
      <c r="G17" s="205"/>
    </row>
    <row r="18" ht="18.75" customHeight="1" spans="1:7">
      <c r="A18" s="201" t="s">
        <v>102</v>
      </c>
      <c r="B18" s="207">
        <v>0.154</v>
      </c>
      <c r="C18" s="208"/>
      <c r="D18" s="207">
        <v>4.733988</v>
      </c>
      <c r="E18" s="208"/>
      <c r="F18" s="204">
        <v>0.24</v>
      </c>
      <c r="G18" s="205"/>
    </row>
    <row r="19" ht="18.75" customHeight="1" spans="1:7">
      <c r="A19" s="201" t="s">
        <v>103</v>
      </c>
      <c r="B19" s="207"/>
      <c r="C19" s="208"/>
      <c r="D19" s="207">
        <v>0</v>
      </c>
      <c r="E19" s="208"/>
      <c r="F19" s="204">
        <v>0</v>
      </c>
      <c r="G19" s="205"/>
    </row>
    <row r="20" ht="18.75" customHeight="1" spans="1:7">
      <c r="A20" s="201" t="s">
        <v>104</v>
      </c>
      <c r="B20" s="207">
        <v>1.1496</v>
      </c>
      <c r="C20" s="208"/>
      <c r="D20" s="207">
        <v>0</v>
      </c>
      <c r="E20" s="208"/>
      <c r="F20" s="204">
        <v>4.315</v>
      </c>
      <c r="G20" s="205"/>
    </row>
    <row r="21" ht="18.75" customHeight="1" spans="1:7">
      <c r="A21" s="201" t="s">
        <v>105</v>
      </c>
      <c r="B21" s="207">
        <v>2.43066</v>
      </c>
      <c r="C21" s="208"/>
      <c r="D21" s="207">
        <v>0</v>
      </c>
      <c r="E21" s="208"/>
      <c r="F21" s="204">
        <v>4.22486</v>
      </c>
      <c r="G21" s="205"/>
    </row>
    <row r="22" ht="18.75" customHeight="1" spans="1:7">
      <c r="A22" s="201" t="s">
        <v>106</v>
      </c>
      <c r="B22" s="207">
        <v>0.971</v>
      </c>
      <c r="C22" s="208"/>
      <c r="D22" s="207">
        <v>2.060158</v>
      </c>
      <c r="E22" s="208"/>
      <c r="F22" s="204">
        <v>1.5396</v>
      </c>
      <c r="G22" s="205"/>
    </row>
    <row r="23" ht="18.75" customHeight="1" spans="1:7">
      <c r="A23" s="201" t="s">
        <v>107</v>
      </c>
      <c r="B23" s="207">
        <v>0</v>
      </c>
      <c r="C23" s="208"/>
      <c r="D23" s="207">
        <v>0</v>
      </c>
      <c r="E23" s="208"/>
      <c r="F23" s="204">
        <v>0</v>
      </c>
      <c r="G23" s="205"/>
    </row>
    <row r="24" ht="18.75" customHeight="1" spans="1:7">
      <c r="A24" s="201" t="s">
        <v>108</v>
      </c>
      <c r="B24" s="207">
        <v>2.330509</v>
      </c>
      <c r="C24" s="208"/>
      <c r="D24" s="207">
        <v>1</v>
      </c>
      <c r="E24" s="208"/>
      <c r="F24" s="204">
        <v>0.823042</v>
      </c>
      <c r="G24" s="205"/>
    </row>
    <row r="25" ht="18.75" customHeight="1" spans="1:7">
      <c r="A25" s="201" t="s">
        <v>109</v>
      </c>
      <c r="B25" s="207">
        <v>0.1988</v>
      </c>
      <c r="C25" s="208"/>
      <c r="D25" s="207"/>
      <c r="E25" s="208"/>
      <c r="F25" s="204">
        <v>0.6362</v>
      </c>
      <c r="G25" s="205"/>
    </row>
    <row r="26" ht="18.75" customHeight="1" spans="1:7">
      <c r="A26" s="209" t="s">
        <v>110</v>
      </c>
      <c r="B26" s="207"/>
      <c r="C26" s="208"/>
      <c r="D26" s="207">
        <v>0</v>
      </c>
      <c r="E26" s="208"/>
      <c r="F26" s="204">
        <v>0.1</v>
      </c>
      <c r="G26" s="205"/>
    </row>
    <row r="27" ht="18.75" customHeight="1" spans="1:7">
      <c r="A27" s="209" t="s">
        <v>111</v>
      </c>
      <c r="B27" s="207"/>
      <c r="C27" s="208"/>
      <c r="D27" s="207">
        <v>0</v>
      </c>
      <c r="E27" s="208"/>
      <c r="F27" s="204">
        <v>0</v>
      </c>
      <c r="G27" s="205"/>
    </row>
    <row r="28" ht="18.75" customHeight="1" spans="1:7">
      <c r="A28" s="209" t="s">
        <v>112</v>
      </c>
      <c r="B28" s="207">
        <v>4.609396</v>
      </c>
      <c r="C28" s="208"/>
      <c r="D28" s="207">
        <v>2.272344</v>
      </c>
      <c r="E28" s="208"/>
      <c r="F28" s="204">
        <v>3.447344</v>
      </c>
      <c r="G28" s="205"/>
    </row>
    <row r="29" ht="18.75" customHeight="1" spans="1:7">
      <c r="A29" s="209" t="s">
        <v>113</v>
      </c>
      <c r="B29" s="207"/>
      <c r="C29" s="208"/>
      <c r="D29" s="207">
        <v>0</v>
      </c>
      <c r="E29" s="208"/>
      <c r="F29" s="204">
        <v>0</v>
      </c>
      <c r="G29" s="205"/>
    </row>
    <row r="30" ht="18.75" customHeight="1" spans="1:7">
      <c r="A30" s="209" t="s">
        <v>114</v>
      </c>
      <c r="B30" s="207">
        <v>1.279</v>
      </c>
      <c r="C30" s="208"/>
      <c r="D30" s="207">
        <v>1.11975</v>
      </c>
      <c r="E30" s="208"/>
      <c r="F30" s="204">
        <v>0.323</v>
      </c>
      <c r="G30" s="205"/>
    </row>
    <row r="31" ht="18.75" customHeight="1" spans="1:7">
      <c r="A31" s="209" t="s">
        <v>115</v>
      </c>
      <c r="B31" s="207">
        <v>2.332959</v>
      </c>
      <c r="C31" s="208"/>
      <c r="D31" s="207">
        <v>3.101184</v>
      </c>
      <c r="E31" s="208"/>
      <c r="F31" s="204">
        <v>1.781076</v>
      </c>
      <c r="G31" s="205"/>
    </row>
    <row r="32" s="181" customFormat="1" ht="18.75" customHeight="1" spans="1:8">
      <c r="A32" s="210" t="s">
        <v>116</v>
      </c>
      <c r="B32" s="207"/>
      <c r="C32" s="208"/>
      <c r="D32" s="207">
        <v>79</v>
      </c>
      <c r="E32" s="208"/>
      <c r="F32" s="204">
        <v>91.24</v>
      </c>
      <c r="G32" s="205"/>
      <c r="H32" s="181">
        <f>F32/D32</f>
        <v>1.15493670886076</v>
      </c>
    </row>
    <row r="33" s="181" customFormat="1" ht="18.75" customHeight="1" spans="1:7">
      <c r="A33" s="201" t="s">
        <v>117</v>
      </c>
      <c r="B33" s="202"/>
      <c r="C33" s="203"/>
      <c r="D33" s="211"/>
      <c r="E33" s="212"/>
      <c r="F33" s="211"/>
      <c r="G33" s="212"/>
    </row>
    <row r="34" s="181" customFormat="1" ht="18.75" customHeight="1" spans="1:7">
      <c r="A34" s="213"/>
      <c r="B34" s="214"/>
      <c r="C34" s="214"/>
      <c r="D34" s="215"/>
      <c r="E34" s="215"/>
      <c r="F34" s="216"/>
      <c r="G34" s="216"/>
    </row>
    <row r="35" ht="31.5" customHeight="1" spans="1:7">
      <c r="A35" s="217" t="s">
        <v>118</v>
      </c>
      <c r="B35" s="218" t="s">
        <v>119</v>
      </c>
      <c r="C35" s="219" t="s">
        <v>120</v>
      </c>
      <c r="D35" s="219" t="s">
        <v>121</v>
      </c>
      <c r="E35" s="219" t="s">
        <v>122</v>
      </c>
      <c r="F35" s="219" t="s">
        <v>123</v>
      </c>
      <c r="G35" s="219" t="s">
        <v>124</v>
      </c>
    </row>
    <row r="36" ht="66" customHeight="1" spans="1:7">
      <c r="A36" s="220"/>
      <c r="B36" s="221"/>
      <c r="C36" s="221"/>
      <c r="D36" s="221"/>
      <c r="E36" s="221"/>
      <c r="F36" s="221"/>
      <c r="G36" s="221"/>
    </row>
    <row r="37" ht="63.75" customHeight="1" spans="1:7">
      <c r="A37" s="198" t="s">
        <v>125</v>
      </c>
      <c r="B37" s="222" t="s">
        <v>126</v>
      </c>
      <c r="C37" s="223"/>
      <c r="D37" s="223"/>
      <c r="E37" s="223"/>
      <c r="F37" s="223"/>
      <c r="G37" s="200"/>
    </row>
  </sheetData>
  <mergeCells count="94">
    <mergeCell ref="A2:G2"/>
    <mergeCell ref="B3:C3"/>
    <mergeCell ref="D3:E3"/>
    <mergeCell ref="F3:G3"/>
    <mergeCell ref="B4:C4"/>
    <mergeCell ref="D4:E4"/>
    <mergeCell ref="F4:G4"/>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7:G37"/>
    <mergeCell ref="A3:A4"/>
    <mergeCell ref="A35:A36"/>
  </mergeCells>
  <printOptions horizontalCentered="1" verticalCentered="1"/>
  <pageMargins left="0.393700787401575" right="0.31496062992126" top="0.393700787401575" bottom="0.393700787401575" header="0.236220472440945" footer="0.15748031496063"/>
  <pageSetup paperSize="9" scale="97"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opLeftCell="A16" workbookViewId="0">
      <selection activeCell="D15" sqref="D15"/>
    </sheetView>
  </sheetViews>
  <sheetFormatPr defaultColWidth="9" defaultRowHeight="15.75" outlineLevelCol="5"/>
  <cols>
    <col min="1" max="1" width="8" style="140" customWidth="1"/>
    <col min="2" max="2" width="29.1333333333333" style="141" customWidth="1"/>
    <col min="3" max="3" width="12.3833333333333" style="140" customWidth="1"/>
    <col min="4" max="4" width="28.5" style="142" customWidth="1"/>
    <col min="5" max="5" width="15.6333333333333" style="140" customWidth="1"/>
    <col min="6" max="16384" width="9" style="140"/>
  </cols>
  <sheetData>
    <row r="1" spans="1:1">
      <c r="A1" s="143" t="s">
        <v>127</v>
      </c>
    </row>
    <row r="2" ht="24" spans="1:5">
      <c r="A2" s="144" t="s">
        <v>128</v>
      </c>
      <c r="B2" s="144"/>
      <c r="C2" s="144"/>
      <c r="D2" s="144"/>
      <c r="E2" s="144"/>
    </row>
    <row r="3" ht="27.75" customHeight="1" spans="1:5">
      <c r="A3" s="145" t="s">
        <v>129</v>
      </c>
      <c r="B3" s="146" t="s">
        <v>130</v>
      </c>
      <c r="C3" s="145" t="s">
        <v>131</v>
      </c>
      <c r="D3" s="146" t="s">
        <v>132</v>
      </c>
      <c r="E3" s="145" t="s">
        <v>133</v>
      </c>
    </row>
    <row r="4" ht="27.75" customHeight="1" spans="1:5">
      <c r="A4" s="145" t="s">
        <v>134</v>
      </c>
      <c r="B4" s="147" t="s">
        <v>135</v>
      </c>
      <c r="C4" s="145"/>
      <c r="D4" s="146"/>
      <c r="E4" s="145"/>
    </row>
    <row r="5" ht="27.75" customHeight="1" spans="1:5">
      <c r="A5" s="145" t="s">
        <v>136</v>
      </c>
      <c r="B5" s="147" t="s">
        <v>137</v>
      </c>
      <c r="C5" s="145"/>
      <c r="D5" s="146"/>
      <c r="E5" s="145"/>
    </row>
    <row r="6" s="138" customFormat="1" ht="27.75" customHeight="1" spans="1:5">
      <c r="A6" s="148">
        <v>1</v>
      </c>
      <c r="B6" s="149" t="s">
        <v>138</v>
      </c>
      <c r="C6" s="150">
        <v>1</v>
      </c>
      <c r="D6" s="151">
        <v>1</v>
      </c>
      <c r="E6" s="148" t="s">
        <v>139</v>
      </c>
    </row>
    <row r="7" s="138" customFormat="1" ht="27.75" customHeight="1" spans="1:5">
      <c r="A7" s="148">
        <v>2</v>
      </c>
      <c r="B7" s="149" t="s">
        <v>140</v>
      </c>
      <c r="C7" s="150" t="s">
        <v>141</v>
      </c>
      <c r="D7" s="151">
        <v>1</v>
      </c>
      <c r="E7" s="152" t="s">
        <v>142</v>
      </c>
    </row>
    <row r="8" s="138" customFormat="1" ht="27.75" customHeight="1" spans="1:5">
      <c r="A8" s="148">
        <v>3</v>
      </c>
      <c r="B8" s="153" t="s">
        <v>143</v>
      </c>
      <c r="C8" s="154">
        <v>1</v>
      </c>
      <c r="D8" s="155">
        <v>1</v>
      </c>
      <c r="E8" s="156" t="s">
        <v>144</v>
      </c>
    </row>
    <row r="9" s="138" customFormat="1" ht="27.75" customHeight="1" spans="1:5">
      <c r="A9" s="148">
        <v>3</v>
      </c>
      <c r="B9" s="157" t="s">
        <v>145</v>
      </c>
      <c r="C9" s="148" t="s">
        <v>146</v>
      </c>
      <c r="D9" s="158" t="s">
        <v>146</v>
      </c>
      <c r="E9" s="148" t="s">
        <v>139</v>
      </c>
    </row>
    <row r="10" s="138" customFormat="1" ht="27.75" customHeight="1" spans="1:5">
      <c r="A10" s="148">
        <v>4</v>
      </c>
      <c r="B10" s="157" t="s">
        <v>147</v>
      </c>
      <c r="C10" s="148" t="s">
        <v>148</v>
      </c>
      <c r="D10" s="158" t="s">
        <v>148</v>
      </c>
      <c r="E10" s="148" t="s">
        <v>139</v>
      </c>
    </row>
    <row r="11" s="138" customFormat="1" ht="27.75" customHeight="1" spans="1:5">
      <c r="A11" s="148">
        <v>5</v>
      </c>
      <c r="B11" s="149" t="s">
        <v>149</v>
      </c>
      <c r="C11" s="148" t="s">
        <v>150</v>
      </c>
      <c r="D11" s="158" t="s">
        <v>150</v>
      </c>
      <c r="E11" s="148" t="s">
        <v>139</v>
      </c>
    </row>
    <row r="12" s="138" customFormat="1" ht="27.75" customHeight="1" spans="1:5">
      <c r="A12" s="148">
        <v>6</v>
      </c>
      <c r="B12" s="149" t="s">
        <v>151</v>
      </c>
      <c r="C12" s="148" t="s">
        <v>150</v>
      </c>
      <c r="D12" s="158" t="s">
        <v>150</v>
      </c>
      <c r="E12" s="148" t="s">
        <v>139</v>
      </c>
    </row>
    <row r="13" s="138" customFormat="1" ht="27.75" customHeight="1" spans="1:5">
      <c r="A13" s="148">
        <v>7</v>
      </c>
      <c r="B13" s="149" t="s">
        <v>152</v>
      </c>
      <c r="C13" s="148" t="s">
        <v>153</v>
      </c>
      <c r="D13" s="158"/>
      <c r="E13" s="148"/>
    </row>
    <row r="14" s="138" customFormat="1" ht="27.75" customHeight="1" spans="1:5">
      <c r="A14" s="148">
        <v>8</v>
      </c>
      <c r="B14" s="157" t="s">
        <v>154</v>
      </c>
      <c r="C14" s="148" t="s">
        <v>155</v>
      </c>
      <c r="D14" s="158" t="s">
        <v>156</v>
      </c>
      <c r="E14" s="148" t="s">
        <v>139</v>
      </c>
    </row>
    <row r="15" s="138" customFormat="1" ht="27.75" customHeight="1" spans="1:5">
      <c r="A15" s="148">
        <v>9</v>
      </c>
      <c r="B15" s="157" t="s">
        <v>157</v>
      </c>
      <c r="C15" s="148" t="s">
        <v>158</v>
      </c>
      <c r="D15" s="158" t="s">
        <v>159</v>
      </c>
      <c r="E15" s="148" t="s">
        <v>139</v>
      </c>
    </row>
    <row r="16" s="139" customFormat="1" ht="27.75" customHeight="1" spans="1:5">
      <c r="A16" s="159">
        <v>4</v>
      </c>
      <c r="B16" s="160" t="s">
        <v>160</v>
      </c>
      <c r="C16" s="161" t="s">
        <v>161</v>
      </c>
      <c r="D16" s="162"/>
      <c r="E16" s="163"/>
    </row>
    <row r="17" s="139" customFormat="1" ht="27.75" customHeight="1" spans="1:5">
      <c r="A17" s="159">
        <v>5</v>
      </c>
      <c r="B17" s="160" t="s">
        <v>162</v>
      </c>
      <c r="C17" s="161"/>
      <c r="D17" s="162"/>
      <c r="E17" s="163"/>
    </row>
    <row r="18" ht="28.5" spans="1:5">
      <c r="A18" s="145">
        <v>9</v>
      </c>
      <c r="B18" s="147" t="s">
        <v>163</v>
      </c>
      <c r="C18" s="145" t="s">
        <v>164</v>
      </c>
      <c r="D18" s="146" t="s">
        <v>165</v>
      </c>
      <c r="E18" s="145" t="s">
        <v>139</v>
      </c>
    </row>
    <row r="19" s="138" customFormat="1" ht="27.75" customHeight="1" spans="1:5">
      <c r="A19" s="148" t="s">
        <v>166</v>
      </c>
      <c r="B19" s="157" t="s">
        <v>167</v>
      </c>
      <c r="C19" s="148"/>
      <c r="D19" s="158"/>
      <c r="E19" s="148"/>
    </row>
    <row r="20" s="138" customFormat="1" ht="27.75" customHeight="1" spans="1:5">
      <c r="A20" s="148">
        <v>1</v>
      </c>
      <c r="B20" s="149" t="s">
        <v>168</v>
      </c>
      <c r="C20" s="148"/>
      <c r="D20" s="158"/>
      <c r="E20" s="148"/>
    </row>
    <row r="21" s="138" customFormat="1" ht="27.75" customHeight="1" spans="1:5">
      <c r="A21" s="148">
        <v>2</v>
      </c>
      <c r="B21" s="149" t="s">
        <v>169</v>
      </c>
      <c r="C21" s="148"/>
      <c r="D21" s="158"/>
      <c r="E21" s="148"/>
    </row>
    <row r="22" s="138" customFormat="1" ht="27.75" customHeight="1" spans="1:6">
      <c r="A22" s="148">
        <v>3</v>
      </c>
      <c r="B22" s="149" t="s">
        <v>170</v>
      </c>
      <c r="C22" s="150">
        <v>1</v>
      </c>
      <c r="D22" s="158"/>
      <c r="E22" s="148"/>
      <c r="F22" s="152" t="s">
        <v>171</v>
      </c>
    </row>
    <row r="23" s="138" customFormat="1" ht="30" customHeight="1" spans="1:6">
      <c r="A23" s="148">
        <v>4</v>
      </c>
      <c r="B23" s="149" t="s">
        <v>172</v>
      </c>
      <c r="C23" s="150" t="s">
        <v>173</v>
      </c>
      <c r="D23" s="151"/>
      <c r="E23" s="148"/>
      <c r="F23" s="164" t="s">
        <v>174</v>
      </c>
    </row>
    <row r="24" s="138" customFormat="1" ht="30" customHeight="1" spans="1:6">
      <c r="A24" s="148">
        <v>5</v>
      </c>
      <c r="B24" s="149" t="s">
        <v>175</v>
      </c>
      <c r="C24" s="150">
        <v>1</v>
      </c>
      <c r="D24" s="165" t="s">
        <v>176</v>
      </c>
      <c r="E24" s="148"/>
      <c r="F24" s="164"/>
    </row>
    <row r="25" s="138" customFormat="1" ht="28.5" spans="1:5">
      <c r="A25" s="148">
        <v>6</v>
      </c>
      <c r="B25" s="149" t="s">
        <v>177</v>
      </c>
      <c r="C25" s="150">
        <v>1</v>
      </c>
      <c r="D25" s="166" t="s">
        <v>178</v>
      </c>
      <c r="E25" s="148"/>
    </row>
    <row r="26" s="138" customFormat="1" ht="27.75" customHeight="1" spans="1:5">
      <c r="A26" s="148">
        <v>7</v>
      </c>
      <c r="B26" s="157" t="s">
        <v>179</v>
      </c>
      <c r="C26" s="150">
        <v>1</v>
      </c>
      <c r="D26" s="158" t="s">
        <v>180</v>
      </c>
      <c r="E26" s="148" t="s">
        <v>144</v>
      </c>
    </row>
    <row r="27" s="138" customFormat="1" ht="27.75" customHeight="1" spans="1:5">
      <c r="A27" s="148" t="s">
        <v>181</v>
      </c>
      <c r="B27" s="157" t="s">
        <v>182</v>
      </c>
      <c r="C27" s="148"/>
      <c r="D27" s="158"/>
      <c r="E27" s="148"/>
    </row>
    <row r="28" s="138" customFormat="1" ht="27.75" customHeight="1" spans="1:5">
      <c r="A28" s="148">
        <v>1</v>
      </c>
      <c r="B28" s="157" t="s">
        <v>183</v>
      </c>
      <c r="C28" s="150">
        <v>1</v>
      </c>
      <c r="D28" s="151">
        <f>32/33</f>
        <v>0.96969696969697</v>
      </c>
      <c r="E28" s="148" t="s">
        <v>144</v>
      </c>
    </row>
    <row r="29" s="138" customFormat="1" ht="27.75" customHeight="1" spans="1:5">
      <c r="A29" s="148">
        <v>2</v>
      </c>
      <c r="B29" s="157" t="s">
        <v>184</v>
      </c>
      <c r="C29" s="150">
        <v>1</v>
      </c>
      <c r="D29" s="151" t="s">
        <v>185</v>
      </c>
      <c r="E29" s="148" t="s">
        <v>144</v>
      </c>
    </row>
    <row r="30" ht="27.75" customHeight="1" spans="1:5">
      <c r="A30" s="145" t="s">
        <v>186</v>
      </c>
      <c r="B30" s="147" t="s">
        <v>187</v>
      </c>
      <c r="C30" s="145"/>
      <c r="D30" s="146"/>
      <c r="E30" s="145"/>
    </row>
    <row r="31" s="138" customFormat="1" ht="56" customHeight="1" spans="1:5">
      <c r="A31" s="148">
        <v>1</v>
      </c>
      <c r="B31" s="149" t="s">
        <v>188</v>
      </c>
      <c r="C31" s="148" t="s">
        <v>189</v>
      </c>
      <c r="D31" s="158" t="s">
        <v>190</v>
      </c>
      <c r="E31" s="148"/>
    </row>
    <row r="32" s="138" customFormat="1" ht="27.75" customHeight="1" spans="1:5">
      <c r="A32" s="148">
        <v>2</v>
      </c>
      <c r="B32" s="167" t="s">
        <v>191</v>
      </c>
      <c r="C32" s="148" t="s">
        <v>192</v>
      </c>
      <c r="D32" s="158"/>
      <c r="E32" s="148"/>
    </row>
    <row r="33" s="138" customFormat="1" ht="27.75" customHeight="1" spans="1:5">
      <c r="A33" s="148">
        <v>2</v>
      </c>
      <c r="B33" s="157" t="s">
        <v>193</v>
      </c>
      <c r="C33" s="148" t="s">
        <v>194</v>
      </c>
      <c r="D33" s="158" t="s">
        <v>195</v>
      </c>
      <c r="E33" s="148"/>
    </row>
    <row r="34" s="138" customFormat="1" ht="27.75" customHeight="1" spans="1:5">
      <c r="A34" s="148" t="s">
        <v>196</v>
      </c>
      <c r="B34" s="157" t="s">
        <v>197</v>
      </c>
      <c r="C34" s="148"/>
      <c r="D34" s="158"/>
      <c r="E34" s="148"/>
    </row>
    <row r="35" s="138" customFormat="1" ht="27.75" customHeight="1" spans="1:5">
      <c r="A35" s="168">
        <v>1</v>
      </c>
      <c r="B35" s="169" t="s">
        <v>198</v>
      </c>
      <c r="C35" s="150">
        <v>1</v>
      </c>
      <c r="D35" s="151">
        <v>1</v>
      </c>
      <c r="E35" s="148" t="s">
        <v>139</v>
      </c>
    </row>
    <row r="36" s="138" customFormat="1" ht="27.75" customHeight="1" spans="1:5">
      <c r="A36" s="168">
        <v>2</v>
      </c>
      <c r="B36" s="169" t="s">
        <v>199</v>
      </c>
      <c r="C36" s="150">
        <v>1</v>
      </c>
      <c r="D36" s="151" t="s">
        <v>200</v>
      </c>
      <c r="E36" s="148" t="s">
        <v>144</v>
      </c>
    </row>
    <row r="37" s="138" customFormat="1" ht="27.75" customHeight="1" spans="1:5">
      <c r="A37" s="168">
        <v>3</v>
      </c>
      <c r="B37" s="169" t="s">
        <v>201</v>
      </c>
      <c r="C37" s="150">
        <v>1</v>
      </c>
      <c r="D37" s="151">
        <v>1</v>
      </c>
      <c r="E37" s="148" t="s">
        <v>139</v>
      </c>
    </row>
    <row r="38" s="139" customFormat="1" ht="27.75" customHeight="1" spans="1:5">
      <c r="A38" s="159">
        <v>5</v>
      </c>
      <c r="B38" s="160" t="s">
        <v>202</v>
      </c>
      <c r="C38" s="161">
        <v>1</v>
      </c>
      <c r="D38" s="170">
        <v>1</v>
      </c>
      <c r="E38" s="163" t="s">
        <v>144</v>
      </c>
    </row>
    <row r="39" s="139" customFormat="1" ht="27.75" customHeight="1" spans="1:5">
      <c r="A39" s="163" t="s">
        <v>203</v>
      </c>
      <c r="B39" s="171" t="s">
        <v>204</v>
      </c>
      <c r="C39" s="163"/>
      <c r="D39" s="172"/>
      <c r="E39" s="163"/>
    </row>
    <row r="40" s="139" customFormat="1" ht="27.75" customHeight="1" spans="1:5">
      <c r="A40" s="163">
        <v>1</v>
      </c>
      <c r="B40" s="171" t="s">
        <v>205</v>
      </c>
      <c r="C40" s="163" t="s">
        <v>206</v>
      </c>
      <c r="D40" s="172"/>
      <c r="E40" s="163" t="s">
        <v>139</v>
      </c>
    </row>
    <row r="41" s="139" customFormat="1" ht="27.75" customHeight="1" spans="1:5">
      <c r="A41" s="163">
        <v>2</v>
      </c>
      <c r="B41" s="171" t="s">
        <v>207</v>
      </c>
      <c r="C41" s="161">
        <v>1</v>
      </c>
      <c r="D41" s="162"/>
      <c r="E41" s="163" t="s">
        <v>139</v>
      </c>
    </row>
    <row r="42" s="139" customFormat="1" ht="27.75" customHeight="1" spans="1:5">
      <c r="A42" s="163">
        <v>3</v>
      </c>
      <c r="B42" s="173" t="s">
        <v>208</v>
      </c>
      <c r="C42" s="161">
        <v>1</v>
      </c>
      <c r="D42" s="162"/>
      <c r="E42" s="163" t="s">
        <v>139</v>
      </c>
    </row>
    <row r="43" s="139" customFormat="1" ht="27.75" customHeight="1" spans="1:5">
      <c r="A43" s="163">
        <v>4</v>
      </c>
      <c r="B43" s="173" t="s">
        <v>209</v>
      </c>
      <c r="C43" s="159" t="s">
        <v>210</v>
      </c>
      <c r="D43" s="174">
        <v>0.0026</v>
      </c>
      <c r="E43" s="163" t="s">
        <v>139</v>
      </c>
    </row>
    <row r="44" s="138" customFormat="1" ht="27.75" customHeight="1" spans="1:5">
      <c r="A44" s="148" t="s">
        <v>211</v>
      </c>
      <c r="B44" s="157" t="s">
        <v>212</v>
      </c>
      <c r="C44" s="148"/>
      <c r="D44" s="158"/>
      <c r="E44" s="148"/>
    </row>
    <row r="45" s="138" customFormat="1" ht="28.5" spans="1:5">
      <c r="A45" s="148">
        <v>1</v>
      </c>
      <c r="B45" s="157" t="s">
        <v>213</v>
      </c>
      <c r="C45" s="150">
        <v>1</v>
      </c>
      <c r="D45" s="175" t="s">
        <v>214</v>
      </c>
      <c r="E45" s="148" t="s">
        <v>144</v>
      </c>
    </row>
    <row r="46" s="138" customFormat="1" ht="27.75" customHeight="1" spans="1:5">
      <c r="A46" s="148" t="s">
        <v>215</v>
      </c>
      <c r="B46" s="157" t="s">
        <v>216</v>
      </c>
      <c r="C46" s="148"/>
      <c r="D46" s="158"/>
      <c r="E46" s="148"/>
    </row>
    <row r="47" s="138" customFormat="1" ht="27.75" customHeight="1" spans="1:5">
      <c r="A47" s="148">
        <v>1</v>
      </c>
      <c r="B47" s="157" t="s">
        <v>217</v>
      </c>
      <c r="C47" s="148" t="s">
        <v>218</v>
      </c>
      <c r="D47" s="158" t="s">
        <v>218</v>
      </c>
      <c r="E47" s="148" t="s">
        <v>139</v>
      </c>
    </row>
    <row r="48" s="138" customFormat="1" ht="27.75" customHeight="1" spans="1:5">
      <c r="A48" s="148">
        <v>2</v>
      </c>
      <c r="B48" s="149" t="s">
        <v>219</v>
      </c>
      <c r="C48" s="176" t="s">
        <v>220</v>
      </c>
      <c r="D48" s="158"/>
      <c r="E48" s="148"/>
    </row>
    <row r="49" s="139" customFormat="1" ht="27.75" customHeight="1" spans="1:5">
      <c r="A49" s="163">
        <v>3</v>
      </c>
      <c r="B49" s="177" t="s">
        <v>221</v>
      </c>
      <c r="C49" s="178" t="s">
        <v>222</v>
      </c>
      <c r="D49" s="172"/>
      <c r="E49" s="163"/>
    </row>
    <row r="50" s="139" customFormat="1" ht="27.75" customHeight="1" spans="1:5">
      <c r="A50" s="163"/>
      <c r="B50" s="177" t="s">
        <v>223</v>
      </c>
      <c r="C50" s="178" t="s">
        <v>222</v>
      </c>
      <c r="D50" s="172"/>
      <c r="E50" s="163"/>
    </row>
    <row r="51" s="138" customFormat="1" ht="27.75" customHeight="1" spans="1:5">
      <c r="A51" s="148">
        <v>3</v>
      </c>
      <c r="B51" s="157" t="s">
        <v>224</v>
      </c>
      <c r="C51" s="176" t="s">
        <v>220</v>
      </c>
      <c r="D51" s="179" t="s">
        <v>225</v>
      </c>
      <c r="E51" s="148"/>
    </row>
    <row r="52" s="138" customFormat="1" ht="27.75" customHeight="1" spans="1:5">
      <c r="A52" s="148">
        <v>4</v>
      </c>
      <c r="B52" s="157" t="s">
        <v>226</v>
      </c>
      <c r="C52" s="148" t="s">
        <v>218</v>
      </c>
      <c r="D52" s="166" t="s">
        <v>227</v>
      </c>
      <c r="E52" s="148" t="s">
        <v>144</v>
      </c>
    </row>
    <row r="53" s="138" customFormat="1" ht="27.75" customHeight="1" spans="1:5">
      <c r="A53" s="148">
        <v>5</v>
      </c>
      <c r="B53" s="157" t="s">
        <v>228</v>
      </c>
      <c r="C53" s="148" t="s">
        <v>218</v>
      </c>
      <c r="D53" s="166" t="s">
        <v>229</v>
      </c>
      <c r="E53" s="148" t="s">
        <v>144</v>
      </c>
    </row>
    <row r="54" s="138" customFormat="1" ht="27.75" customHeight="1" spans="1:5">
      <c r="A54" s="148">
        <v>6</v>
      </c>
      <c r="B54" s="157" t="s">
        <v>230</v>
      </c>
      <c r="C54" s="148" t="s">
        <v>231</v>
      </c>
      <c r="D54" s="180">
        <v>0.9771</v>
      </c>
      <c r="E54" s="148" t="s">
        <v>139</v>
      </c>
    </row>
    <row r="55" s="138" customFormat="1" ht="27.75" customHeight="1" spans="1:5">
      <c r="A55" s="148">
        <v>7</v>
      </c>
      <c r="B55" s="157" t="s">
        <v>232</v>
      </c>
      <c r="C55" s="148" t="s">
        <v>231</v>
      </c>
      <c r="D55" s="180">
        <v>0.911</v>
      </c>
      <c r="E55" s="148" t="s">
        <v>139</v>
      </c>
    </row>
  </sheetData>
  <mergeCells count="1">
    <mergeCell ref="A2:E2"/>
  </mergeCells>
  <printOptions horizontalCentered="1"/>
  <pageMargins left="0.236220472440945" right="0.236220472440945"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85" zoomScaleNormal="85" topLeftCell="A11" workbookViewId="0">
      <selection activeCell="D17" sqref="D17"/>
    </sheetView>
  </sheetViews>
  <sheetFormatPr defaultColWidth="9" defaultRowHeight="15.75" outlineLevelCol="4"/>
  <cols>
    <col min="1" max="1" width="8" style="116" customWidth="1"/>
    <col min="2" max="2" width="29.1333333333333" style="117" customWidth="1"/>
    <col min="3" max="3" width="12.3833333333333" style="116" customWidth="1"/>
    <col min="4" max="4" width="28.5" style="118" customWidth="1"/>
    <col min="5" max="5" width="15.6333333333333" style="116" customWidth="1"/>
    <col min="6" max="16384" width="9" style="116"/>
  </cols>
  <sheetData>
    <row r="1" spans="1:1">
      <c r="A1" s="119" t="s">
        <v>127</v>
      </c>
    </row>
    <row r="2" ht="24" spans="1:5">
      <c r="A2" s="120" t="s">
        <v>128</v>
      </c>
      <c r="B2" s="120"/>
      <c r="C2" s="120"/>
      <c r="D2" s="120"/>
      <c r="E2" s="120"/>
    </row>
    <row r="3" ht="27.75" customHeight="1" spans="1:5">
      <c r="A3" s="121" t="s">
        <v>129</v>
      </c>
      <c r="B3" s="122" t="s">
        <v>130</v>
      </c>
      <c r="C3" s="121" t="s">
        <v>131</v>
      </c>
      <c r="D3" s="122" t="s">
        <v>132</v>
      </c>
      <c r="E3" s="121" t="s">
        <v>133</v>
      </c>
    </row>
    <row r="4" ht="27.75" customHeight="1" spans="1:5">
      <c r="A4" s="121" t="s">
        <v>134</v>
      </c>
      <c r="B4" s="123" t="s">
        <v>135</v>
      </c>
      <c r="C4" s="121"/>
      <c r="D4" s="122"/>
      <c r="E4" s="121"/>
    </row>
    <row r="5" ht="27.75" customHeight="1" spans="1:5">
      <c r="A5" s="121" t="s">
        <v>136</v>
      </c>
      <c r="B5" s="123" t="s">
        <v>137</v>
      </c>
      <c r="C5" s="121"/>
      <c r="D5" s="122"/>
      <c r="E5" s="121"/>
    </row>
    <row r="6" s="116" customFormat="1" ht="27.75" customHeight="1" spans="1:5">
      <c r="A6" s="121">
        <v>1</v>
      </c>
      <c r="B6" s="124" t="s">
        <v>138</v>
      </c>
      <c r="C6" s="125">
        <v>1</v>
      </c>
      <c r="D6" s="126">
        <v>1</v>
      </c>
      <c r="E6" s="121" t="s">
        <v>139</v>
      </c>
    </row>
    <row r="7" s="116" customFormat="1" ht="27.75" customHeight="1" spans="1:5">
      <c r="A7" s="121">
        <v>2</v>
      </c>
      <c r="B7" s="124" t="s">
        <v>140</v>
      </c>
      <c r="C7" s="125" t="s">
        <v>233</v>
      </c>
      <c r="D7" s="126" t="s">
        <v>233</v>
      </c>
      <c r="E7" s="121" t="s">
        <v>139</v>
      </c>
    </row>
    <row r="8" s="116" customFormat="1" ht="27.75" customHeight="1" spans="1:5">
      <c r="A8" s="121">
        <v>3</v>
      </c>
      <c r="B8" s="127" t="s">
        <v>143</v>
      </c>
      <c r="C8" s="128">
        <v>1</v>
      </c>
      <c r="D8" s="129">
        <v>1</v>
      </c>
      <c r="E8" s="121" t="s">
        <v>139</v>
      </c>
    </row>
    <row r="9" s="116" customFormat="1" ht="27.75" customHeight="1" spans="1:5">
      <c r="A9" s="121">
        <v>4</v>
      </c>
      <c r="B9" s="123" t="s">
        <v>147</v>
      </c>
      <c r="C9" s="121" t="s">
        <v>148</v>
      </c>
      <c r="D9" s="122" t="s">
        <v>148</v>
      </c>
      <c r="E9" s="121" t="s">
        <v>139</v>
      </c>
    </row>
    <row r="10" s="116" customFormat="1" ht="29" customHeight="1" spans="1:5">
      <c r="A10" s="121">
        <v>5</v>
      </c>
      <c r="B10" s="124" t="s">
        <v>234</v>
      </c>
      <c r="C10" s="121" t="s">
        <v>235</v>
      </c>
      <c r="D10" s="122" t="s">
        <v>235</v>
      </c>
      <c r="E10" s="121" t="s">
        <v>139</v>
      </c>
    </row>
    <row r="11" ht="28.5" spans="1:5">
      <c r="A11" s="121">
        <v>6</v>
      </c>
      <c r="B11" s="124" t="s">
        <v>236</v>
      </c>
      <c r="C11" s="121" t="s">
        <v>237</v>
      </c>
      <c r="D11" s="122" t="s">
        <v>237</v>
      </c>
      <c r="E11" s="121" t="s">
        <v>139</v>
      </c>
    </row>
    <row r="12" s="116" customFormat="1" ht="27.75" customHeight="1" spans="1:5">
      <c r="A12" s="121" t="s">
        <v>166</v>
      </c>
      <c r="B12" s="123" t="s">
        <v>167</v>
      </c>
      <c r="C12" s="121"/>
      <c r="D12" s="122"/>
      <c r="E12" s="121"/>
    </row>
    <row r="13" s="116" customFormat="1" ht="27.75" customHeight="1" spans="1:5">
      <c r="A13" s="121">
        <v>1</v>
      </c>
      <c r="B13" s="124" t="s">
        <v>168</v>
      </c>
      <c r="C13" s="121" t="s">
        <v>238</v>
      </c>
      <c r="D13" s="122" t="s">
        <v>238</v>
      </c>
      <c r="E13" s="121" t="s">
        <v>139</v>
      </c>
    </row>
    <row r="14" s="116" customFormat="1" ht="27.75" customHeight="1" spans="1:5">
      <c r="A14" s="121">
        <v>2</v>
      </c>
      <c r="B14" s="124" t="s">
        <v>169</v>
      </c>
      <c r="C14" s="130" t="s">
        <v>239</v>
      </c>
      <c r="D14" s="122" t="s">
        <v>240</v>
      </c>
      <c r="E14" s="121" t="s">
        <v>139</v>
      </c>
    </row>
    <row r="15" s="116" customFormat="1" ht="27.75" customHeight="1" spans="1:5">
      <c r="A15" s="121">
        <v>3</v>
      </c>
      <c r="B15" s="124" t="s">
        <v>170</v>
      </c>
      <c r="C15" s="125">
        <v>1</v>
      </c>
      <c r="D15" s="126">
        <v>1</v>
      </c>
      <c r="E15" s="131" t="s">
        <v>142</v>
      </c>
    </row>
    <row r="16" s="116" customFormat="1" ht="30" customHeight="1" spans="1:5">
      <c r="A16" s="121">
        <v>4</v>
      </c>
      <c r="B16" s="124" t="s">
        <v>175</v>
      </c>
      <c r="C16" s="125">
        <v>1</v>
      </c>
      <c r="D16" s="132" t="s">
        <v>241</v>
      </c>
      <c r="E16" s="131" t="s">
        <v>242</v>
      </c>
    </row>
    <row r="17" s="116" customFormat="1" ht="25" customHeight="1" spans="1:5">
      <c r="A17" s="121">
        <v>5</v>
      </c>
      <c r="B17" s="124" t="s">
        <v>177</v>
      </c>
      <c r="C17" s="125">
        <v>1</v>
      </c>
      <c r="D17" s="126">
        <v>1</v>
      </c>
      <c r="E17" s="121" t="s">
        <v>139</v>
      </c>
    </row>
    <row r="18" s="116" customFormat="1" ht="25" customHeight="1" spans="1:5">
      <c r="A18" s="121">
        <v>6</v>
      </c>
      <c r="B18" s="123" t="s">
        <v>179</v>
      </c>
      <c r="C18" s="125">
        <v>1</v>
      </c>
      <c r="D18" s="126">
        <v>1</v>
      </c>
      <c r="E18" s="121" t="s">
        <v>139</v>
      </c>
    </row>
    <row r="19" s="116" customFormat="1" ht="27.75" customHeight="1" spans="1:5">
      <c r="A19" s="121" t="s">
        <v>181</v>
      </c>
      <c r="B19" s="123" t="s">
        <v>182</v>
      </c>
      <c r="C19" s="121"/>
      <c r="D19" s="122"/>
      <c r="E19" s="121"/>
    </row>
    <row r="20" s="116" customFormat="1" ht="27.75" customHeight="1" spans="1:5">
      <c r="A20" s="121">
        <v>1</v>
      </c>
      <c r="B20" s="123" t="s">
        <v>183</v>
      </c>
      <c r="C20" s="125">
        <v>1</v>
      </c>
      <c r="D20" s="126">
        <v>1</v>
      </c>
      <c r="E20" s="125">
        <v>1</v>
      </c>
    </row>
    <row r="21" s="116" customFormat="1" ht="27.75" customHeight="1" spans="1:5">
      <c r="A21" s="121">
        <v>2</v>
      </c>
      <c r="B21" s="123" t="s">
        <v>184</v>
      </c>
      <c r="C21" s="125">
        <v>1</v>
      </c>
      <c r="D21" s="126">
        <v>1</v>
      </c>
      <c r="E21" s="125">
        <v>1</v>
      </c>
    </row>
    <row r="22" ht="27.75" customHeight="1" spans="1:5">
      <c r="A22" s="121" t="s">
        <v>186</v>
      </c>
      <c r="B22" s="123" t="s">
        <v>187</v>
      </c>
      <c r="C22" s="121"/>
      <c r="D22" s="122"/>
      <c r="E22" s="121"/>
    </row>
    <row r="23" s="116" customFormat="1" ht="30" customHeight="1" spans="1:5">
      <c r="A23" s="121">
        <v>1</v>
      </c>
      <c r="B23" s="124" t="s">
        <v>188</v>
      </c>
      <c r="C23" s="121" t="s">
        <v>243</v>
      </c>
      <c r="D23" s="122" t="s">
        <v>243</v>
      </c>
      <c r="E23" s="121" t="s">
        <v>139</v>
      </c>
    </row>
    <row r="24" s="116" customFormat="1" ht="27.75" customHeight="1" spans="1:5">
      <c r="A24" s="121">
        <v>2</v>
      </c>
      <c r="B24" s="124" t="s">
        <v>191</v>
      </c>
      <c r="C24" s="121" t="s">
        <v>244</v>
      </c>
      <c r="D24" s="122" t="s">
        <v>245</v>
      </c>
      <c r="E24" s="121" t="s">
        <v>144</v>
      </c>
    </row>
    <row r="25" s="116" customFormat="1" ht="27.75" customHeight="1" spans="1:5">
      <c r="A25" s="121">
        <v>3</v>
      </c>
      <c r="B25" s="123" t="s">
        <v>193</v>
      </c>
      <c r="C25" s="121" t="s">
        <v>148</v>
      </c>
      <c r="D25" s="122" t="s">
        <v>148</v>
      </c>
      <c r="E25" s="121" t="s">
        <v>139</v>
      </c>
    </row>
    <row r="26" s="116" customFormat="1" ht="27.75" customHeight="1" spans="1:5">
      <c r="A26" s="121" t="s">
        <v>196</v>
      </c>
      <c r="B26" s="123" t="s">
        <v>197</v>
      </c>
      <c r="C26" s="121"/>
      <c r="D26" s="122"/>
      <c r="E26" s="121"/>
    </row>
    <row r="27" s="116" customFormat="1" ht="27.75" customHeight="1" spans="1:5">
      <c r="A27" s="133">
        <v>1</v>
      </c>
      <c r="B27" s="134" t="s">
        <v>198</v>
      </c>
      <c r="C27" s="125">
        <v>1</v>
      </c>
      <c r="D27" s="126">
        <v>1</v>
      </c>
      <c r="E27" s="121" t="s">
        <v>139</v>
      </c>
    </row>
    <row r="28" s="116" customFormat="1" ht="27.75" customHeight="1" spans="1:5">
      <c r="A28" s="133">
        <v>2</v>
      </c>
      <c r="B28" s="134" t="s">
        <v>199</v>
      </c>
      <c r="C28" s="125">
        <v>1</v>
      </c>
      <c r="D28" s="126">
        <v>1</v>
      </c>
      <c r="E28" s="121" t="s">
        <v>139</v>
      </c>
    </row>
    <row r="29" s="116" customFormat="1" ht="27.75" customHeight="1" spans="1:5">
      <c r="A29" s="133">
        <v>3</v>
      </c>
      <c r="B29" s="135" t="s">
        <v>201</v>
      </c>
      <c r="C29" s="125">
        <v>1</v>
      </c>
      <c r="D29" s="126">
        <v>1</v>
      </c>
      <c r="E29" s="121" t="s">
        <v>139</v>
      </c>
    </row>
    <row r="30" s="116" customFormat="1" ht="35" customHeight="1" spans="1:5">
      <c r="A30" s="133">
        <v>4</v>
      </c>
      <c r="B30" s="134" t="s">
        <v>202</v>
      </c>
      <c r="C30" s="125">
        <v>1</v>
      </c>
      <c r="D30" s="126">
        <v>1</v>
      </c>
      <c r="E30" s="121" t="s">
        <v>139</v>
      </c>
    </row>
    <row r="31" s="116" customFormat="1" ht="27.75" customHeight="1" spans="1:5">
      <c r="A31" s="131" t="s">
        <v>246</v>
      </c>
      <c r="B31" s="123" t="s">
        <v>212</v>
      </c>
      <c r="C31" s="121"/>
      <c r="D31" s="122"/>
      <c r="E31" s="121"/>
    </row>
    <row r="32" s="116" customFormat="1" ht="23" customHeight="1" spans="1:5">
      <c r="A32" s="121">
        <v>1</v>
      </c>
      <c r="B32" s="124" t="s">
        <v>247</v>
      </c>
      <c r="C32" s="125">
        <v>1</v>
      </c>
      <c r="D32" s="126">
        <v>1</v>
      </c>
      <c r="E32" s="121" t="s">
        <v>139</v>
      </c>
    </row>
    <row r="33" s="116" customFormat="1" ht="27.75" customHeight="1" spans="1:5">
      <c r="A33" s="121" t="s">
        <v>215</v>
      </c>
      <c r="B33" s="123" t="s">
        <v>216</v>
      </c>
      <c r="C33" s="121"/>
      <c r="D33" s="122"/>
      <c r="E33" s="121"/>
    </row>
    <row r="34" s="116" customFormat="1" ht="27.75" customHeight="1" spans="1:5">
      <c r="A34" s="121">
        <v>1</v>
      </c>
      <c r="B34" s="124" t="s">
        <v>217</v>
      </c>
      <c r="C34" s="121" t="s">
        <v>218</v>
      </c>
      <c r="D34" s="136" t="s">
        <v>248</v>
      </c>
      <c r="E34" s="131" t="s">
        <v>242</v>
      </c>
    </row>
    <row r="35" s="116" customFormat="1" ht="27.75" customHeight="1" spans="1:5">
      <c r="A35" s="121">
        <v>2</v>
      </c>
      <c r="B35" s="124" t="s">
        <v>249</v>
      </c>
      <c r="C35" s="121" t="s">
        <v>218</v>
      </c>
      <c r="D35" s="136" t="s">
        <v>220</v>
      </c>
      <c r="E35" s="131" t="s">
        <v>142</v>
      </c>
    </row>
    <row r="36" s="116" customFormat="1" ht="27.75" customHeight="1" spans="1:5">
      <c r="A36" s="121">
        <v>3</v>
      </c>
      <c r="B36" s="124" t="s">
        <v>250</v>
      </c>
      <c r="C36" s="121" t="s">
        <v>218</v>
      </c>
      <c r="D36" s="136" t="s">
        <v>220</v>
      </c>
      <c r="E36" s="131" t="s">
        <v>142</v>
      </c>
    </row>
    <row r="37" s="116" customFormat="1" ht="27.75" customHeight="1" spans="1:5">
      <c r="A37" s="121">
        <v>4</v>
      </c>
      <c r="B37" s="124" t="s">
        <v>251</v>
      </c>
      <c r="C37" s="121" t="s">
        <v>218</v>
      </c>
      <c r="D37" s="136" t="s">
        <v>248</v>
      </c>
      <c r="E37" s="131" t="s">
        <v>242</v>
      </c>
    </row>
    <row r="38" s="116" customFormat="1" ht="27.75" customHeight="1" spans="1:5">
      <c r="A38" s="121">
        <v>5</v>
      </c>
      <c r="B38" s="124" t="s">
        <v>252</v>
      </c>
      <c r="C38" s="121" t="s">
        <v>218</v>
      </c>
      <c r="D38" s="136" t="s">
        <v>220</v>
      </c>
      <c r="E38" s="131" t="s">
        <v>142</v>
      </c>
    </row>
    <row r="39" s="116" customFormat="1" ht="27.75" customHeight="1" spans="1:5">
      <c r="A39" s="121">
        <v>6</v>
      </c>
      <c r="B39" s="123" t="s">
        <v>230</v>
      </c>
      <c r="C39" s="121" t="s">
        <v>231</v>
      </c>
      <c r="D39" s="137">
        <v>0.9571</v>
      </c>
      <c r="E39" s="121" t="s">
        <v>139</v>
      </c>
    </row>
    <row r="40" s="116" customFormat="1" ht="27.75" customHeight="1" spans="1:5">
      <c r="A40" s="121">
        <v>7</v>
      </c>
      <c r="B40" s="123" t="s">
        <v>232</v>
      </c>
      <c r="C40" s="121" t="s">
        <v>231</v>
      </c>
      <c r="D40" s="137">
        <v>0.8681</v>
      </c>
      <c r="E40" s="121" t="s">
        <v>144</v>
      </c>
    </row>
  </sheetData>
  <mergeCells count="1">
    <mergeCell ref="A2:E2"/>
  </mergeCells>
  <printOptions horizontalCentered="1"/>
  <pageMargins left="0.236111111111111" right="0.236111111111111" top="0.747916666666667" bottom="0.747916666666667" header="0.314583333333333" footer="0.314583333333333"/>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showGridLines="0" tabSelected="1" view="pageBreakPreview" zoomScale="85" zoomScaleNormal="115" topLeftCell="B26" workbookViewId="0">
      <selection activeCell="G31" sqref="G31"/>
    </sheetView>
  </sheetViews>
  <sheetFormatPr defaultColWidth="9" defaultRowHeight="15.75"/>
  <cols>
    <col min="1" max="1" width="5.88333333333333" style="78" customWidth="1"/>
    <col min="2" max="2" width="6.5" style="79" customWidth="1"/>
    <col min="3" max="3" width="6.13333333333333" style="80" customWidth="1"/>
    <col min="4" max="4" width="4.56666666666667" style="81" customWidth="1"/>
    <col min="5" max="5" width="39.6333333333333" style="79" customWidth="1"/>
    <col min="6" max="6" width="49" style="79" customWidth="1"/>
    <col min="7" max="8" width="6.38333333333333" style="80" customWidth="1"/>
    <col min="9" max="9" width="16.6083333333333" style="82" customWidth="1"/>
    <col min="10" max="10" width="21.0333333333333" style="82" customWidth="1"/>
    <col min="11" max="11" width="18.4333333333333" style="82" customWidth="1"/>
    <col min="12" max="13" width="9" style="79"/>
    <col min="14" max="14" width="9.63333333333333" style="79" customWidth="1"/>
    <col min="15" max="16384" width="9" style="79"/>
  </cols>
  <sheetData>
    <row r="1" ht="20.25" customHeight="1" spans="1:8">
      <c r="A1" s="82" t="s">
        <v>253</v>
      </c>
      <c r="B1" s="82"/>
      <c r="C1" s="82"/>
      <c r="D1" s="83"/>
      <c r="E1" s="82"/>
      <c r="F1" s="82"/>
      <c r="G1" s="82"/>
      <c r="H1" s="82"/>
    </row>
    <row r="2" ht="39.75" customHeight="1" spans="1:9">
      <c r="A2" s="84" t="s">
        <v>254</v>
      </c>
      <c r="B2" s="84"/>
      <c r="C2" s="84"/>
      <c r="D2" s="85"/>
      <c r="E2" s="84"/>
      <c r="F2" s="84"/>
      <c r="G2" s="84"/>
      <c r="H2" s="84"/>
      <c r="I2" s="84"/>
    </row>
    <row r="3" s="76" customFormat="1" ht="44.25" customHeight="1" spans="1:11">
      <c r="A3" s="86" t="s">
        <v>255</v>
      </c>
      <c r="B3" s="86" t="s">
        <v>256</v>
      </c>
      <c r="C3" s="86" t="s">
        <v>257</v>
      </c>
      <c r="D3" s="87" t="s">
        <v>258</v>
      </c>
      <c r="E3" s="86" t="s">
        <v>259</v>
      </c>
      <c r="F3" s="86" t="s">
        <v>260</v>
      </c>
      <c r="G3" s="88" t="s">
        <v>261</v>
      </c>
      <c r="H3" s="88" t="s">
        <v>262</v>
      </c>
      <c r="I3" s="86" t="s">
        <v>263</v>
      </c>
      <c r="J3" s="109"/>
      <c r="K3" s="109"/>
    </row>
    <row r="4" s="77" customFormat="1" ht="75" customHeight="1" spans="1:11">
      <c r="A4" s="89" t="s">
        <v>264</v>
      </c>
      <c r="B4" s="89" t="s">
        <v>265</v>
      </c>
      <c r="C4" s="89" t="s">
        <v>266</v>
      </c>
      <c r="D4" s="90">
        <v>3</v>
      </c>
      <c r="E4" s="91" t="s">
        <v>267</v>
      </c>
      <c r="F4" s="91" t="s">
        <v>268</v>
      </c>
      <c r="G4" s="92">
        <f>D4-H4</f>
        <v>3</v>
      </c>
      <c r="H4" s="92">
        <v>0</v>
      </c>
      <c r="I4" s="91"/>
      <c r="J4" s="110"/>
      <c r="K4" s="110"/>
    </row>
    <row r="5" s="77" customFormat="1" ht="90" customHeight="1" spans="1:11">
      <c r="A5" s="89"/>
      <c r="B5" s="89"/>
      <c r="C5" s="89" t="s">
        <v>269</v>
      </c>
      <c r="D5" s="90">
        <v>4</v>
      </c>
      <c r="E5" s="91" t="s">
        <v>270</v>
      </c>
      <c r="F5" s="91" t="s">
        <v>271</v>
      </c>
      <c r="G5" s="92">
        <f t="shared" ref="G5:G30" si="0">D5-H5</f>
        <v>3</v>
      </c>
      <c r="H5" s="92">
        <v>1</v>
      </c>
      <c r="I5" s="102" t="s">
        <v>272</v>
      </c>
      <c r="J5" s="111"/>
      <c r="K5" s="111"/>
    </row>
    <row r="6" s="77" customFormat="1" ht="178" customHeight="1" spans="1:11">
      <c r="A6" s="89"/>
      <c r="B6" s="89" t="s">
        <v>273</v>
      </c>
      <c r="C6" s="89" t="s">
        <v>274</v>
      </c>
      <c r="D6" s="90">
        <v>1</v>
      </c>
      <c r="E6" s="93" t="s">
        <v>275</v>
      </c>
      <c r="F6" s="93" t="s">
        <v>276</v>
      </c>
      <c r="G6" s="92">
        <f t="shared" si="0"/>
        <v>0</v>
      </c>
      <c r="H6" s="92">
        <v>1</v>
      </c>
      <c r="I6" s="91" t="s">
        <v>277</v>
      </c>
      <c r="J6" s="111"/>
      <c r="K6" s="110"/>
    </row>
    <row r="7" s="77" customFormat="1" ht="142" customHeight="1" spans="1:11">
      <c r="A7" s="89" t="s">
        <v>264</v>
      </c>
      <c r="B7" s="89" t="s">
        <v>273</v>
      </c>
      <c r="C7" s="89" t="s">
        <v>278</v>
      </c>
      <c r="D7" s="90">
        <v>1</v>
      </c>
      <c r="E7" s="93" t="s">
        <v>279</v>
      </c>
      <c r="F7" s="93" t="s">
        <v>280</v>
      </c>
      <c r="G7" s="92">
        <f t="shared" si="0"/>
        <v>1</v>
      </c>
      <c r="H7" s="92">
        <v>0</v>
      </c>
      <c r="I7" s="91"/>
      <c r="J7" s="110"/>
      <c r="K7" s="110"/>
    </row>
    <row r="8" s="77" customFormat="1" ht="173" customHeight="1" spans="1:11">
      <c r="A8" s="89"/>
      <c r="B8" s="89"/>
      <c r="C8" s="89" t="s">
        <v>281</v>
      </c>
      <c r="D8" s="90">
        <v>1</v>
      </c>
      <c r="E8" s="93" t="s">
        <v>282</v>
      </c>
      <c r="F8" s="93" t="s">
        <v>283</v>
      </c>
      <c r="G8" s="92">
        <f t="shared" si="0"/>
        <v>1</v>
      </c>
      <c r="H8" s="92">
        <v>0</v>
      </c>
      <c r="I8" s="91"/>
      <c r="J8" s="110"/>
      <c r="K8" s="110"/>
    </row>
    <row r="9" s="77" customFormat="1" ht="119" customHeight="1" spans="1:11">
      <c r="A9" s="89" t="s">
        <v>284</v>
      </c>
      <c r="B9" s="89" t="s">
        <v>285</v>
      </c>
      <c r="C9" s="89" t="s">
        <v>286</v>
      </c>
      <c r="D9" s="90">
        <v>3</v>
      </c>
      <c r="E9" s="91" t="s">
        <v>287</v>
      </c>
      <c r="F9" s="91" t="s">
        <v>288</v>
      </c>
      <c r="G9" s="92">
        <f t="shared" si="0"/>
        <v>2.44</v>
      </c>
      <c r="H9" s="92">
        <v>0.56</v>
      </c>
      <c r="I9" s="102" t="s">
        <v>289</v>
      </c>
      <c r="J9" s="110"/>
      <c r="K9" s="110"/>
    </row>
    <row r="10" s="77" customFormat="1" ht="177" customHeight="1" spans="1:11">
      <c r="A10" s="89" t="s">
        <v>284</v>
      </c>
      <c r="B10" s="89" t="s">
        <v>285</v>
      </c>
      <c r="C10" s="89" t="s">
        <v>290</v>
      </c>
      <c r="D10" s="90">
        <v>2</v>
      </c>
      <c r="E10" s="91" t="s">
        <v>291</v>
      </c>
      <c r="F10" s="91" t="s">
        <v>292</v>
      </c>
      <c r="G10" s="92">
        <f t="shared" si="0"/>
        <v>0</v>
      </c>
      <c r="H10" s="92">
        <v>2</v>
      </c>
      <c r="I10" s="102" t="s">
        <v>293</v>
      </c>
      <c r="J10" s="110"/>
      <c r="K10" s="110"/>
    </row>
    <row r="11" s="77" customFormat="1" ht="167.25" spans="1:11">
      <c r="A11" s="89"/>
      <c r="B11" s="89"/>
      <c r="C11" s="89" t="s">
        <v>294</v>
      </c>
      <c r="D11" s="90">
        <v>1</v>
      </c>
      <c r="E11" s="91" t="s">
        <v>295</v>
      </c>
      <c r="F11" s="91" t="s">
        <v>296</v>
      </c>
      <c r="G11" s="92">
        <f t="shared" si="0"/>
        <v>1</v>
      </c>
      <c r="H11" s="92">
        <v>0</v>
      </c>
      <c r="I11" s="91"/>
      <c r="J11" s="110"/>
      <c r="K11" s="110"/>
    </row>
    <row r="12" s="77" customFormat="1" ht="127" customHeight="1" spans="1:11">
      <c r="A12" s="89"/>
      <c r="B12" s="89"/>
      <c r="C12" s="89" t="s">
        <v>297</v>
      </c>
      <c r="D12" s="90">
        <v>1</v>
      </c>
      <c r="E12" s="91" t="s">
        <v>298</v>
      </c>
      <c r="F12" s="91" t="s">
        <v>299</v>
      </c>
      <c r="G12" s="92">
        <f t="shared" si="0"/>
        <v>0</v>
      </c>
      <c r="H12" s="92">
        <v>1</v>
      </c>
      <c r="I12" s="102" t="s">
        <v>300</v>
      </c>
      <c r="J12" s="110"/>
      <c r="K12" s="110"/>
    </row>
    <row r="13" s="77" customFormat="1" ht="120" customHeight="1" spans="1:11">
      <c r="A13" s="89" t="s">
        <v>284</v>
      </c>
      <c r="B13" s="89" t="s">
        <v>301</v>
      </c>
      <c r="C13" s="89" t="s">
        <v>302</v>
      </c>
      <c r="D13" s="90">
        <v>1</v>
      </c>
      <c r="E13" s="91" t="s">
        <v>303</v>
      </c>
      <c r="F13" s="91" t="s">
        <v>304</v>
      </c>
      <c r="G13" s="92">
        <f t="shared" si="0"/>
        <v>0</v>
      </c>
      <c r="H13" s="92">
        <v>1</v>
      </c>
      <c r="I13" s="102" t="s">
        <v>305</v>
      </c>
      <c r="J13" s="110"/>
      <c r="K13" s="110"/>
    </row>
    <row r="14" s="77" customFormat="1" ht="97" customHeight="1" spans="1:11">
      <c r="A14" s="89"/>
      <c r="B14" s="89"/>
      <c r="C14" s="89" t="s">
        <v>306</v>
      </c>
      <c r="D14" s="90">
        <v>2</v>
      </c>
      <c r="E14" s="91" t="s">
        <v>307</v>
      </c>
      <c r="F14" s="91" t="s">
        <v>308</v>
      </c>
      <c r="G14" s="92">
        <f t="shared" si="0"/>
        <v>0</v>
      </c>
      <c r="H14" s="92">
        <v>2</v>
      </c>
      <c r="I14" s="91" t="s">
        <v>309</v>
      </c>
      <c r="J14" s="110"/>
      <c r="K14" s="110"/>
    </row>
    <row r="15" s="77" customFormat="1" ht="92" customHeight="1" spans="1:11">
      <c r="A15" s="89"/>
      <c r="B15" s="89"/>
      <c r="C15" s="89" t="s">
        <v>310</v>
      </c>
      <c r="D15" s="90">
        <v>1</v>
      </c>
      <c r="E15" s="93" t="s">
        <v>311</v>
      </c>
      <c r="F15" s="91" t="s">
        <v>312</v>
      </c>
      <c r="G15" s="92">
        <f t="shared" si="0"/>
        <v>1</v>
      </c>
      <c r="H15" s="92">
        <v>0</v>
      </c>
      <c r="I15" s="91"/>
      <c r="J15" s="110"/>
      <c r="K15" s="110"/>
    </row>
    <row r="16" s="77" customFormat="1" ht="135" customHeight="1" spans="1:11">
      <c r="A16" s="89"/>
      <c r="B16" s="89"/>
      <c r="C16" s="89" t="s">
        <v>313</v>
      </c>
      <c r="D16" s="90">
        <v>2</v>
      </c>
      <c r="E16" s="93" t="s">
        <v>314</v>
      </c>
      <c r="F16" s="93" t="s">
        <v>315</v>
      </c>
      <c r="G16" s="92">
        <f t="shared" si="0"/>
        <v>0</v>
      </c>
      <c r="H16" s="92">
        <v>2</v>
      </c>
      <c r="I16" s="102" t="s">
        <v>316</v>
      </c>
      <c r="J16" s="110"/>
      <c r="K16" s="110"/>
    </row>
    <row r="17" ht="102" customHeight="1" spans="1:11">
      <c r="A17" s="94" t="s">
        <v>284</v>
      </c>
      <c r="B17" s="94" t="s">
        <v>317</v>
      </c>
      <c r="C17" s="86" t="s">
        <v>318</v>
      </c>
      <c r="D17" s="87">
        <v>3</v>
      </c>
      <c r="E17" s="95" t="s">
        <v>319</v>
      </c>
      <c r="F17" s="95" t="s">
        <v>320</v>
      </c>
      <c r="G17" s="96">
        <f t="shared" si="0"/>
        <v>1</v>
      </c>
      <c r="H17" s="96">
        <v>2</v>
      </c>
      <c r="I17" s="101" t="s">
        <v>321</v>
      </c>
      <c r="J17" s="112"/>
      <c r="K17" s="112"/>
    </row>
    <row r="18" ht="209" customHeight="1" spans="1:11">
      <c r="A18" s="97"/>
      <c r="B18" s="97"/>
      <c r="C18" s="86" t="s">
        <v>322</v>
      </c>
      <c r="D18" s="87">
        <v>8</v>
      </c>
      <c r="E18" s="95" t="s">
        <v>323</v>
      </c>
      <c r="F18" s="95" t="s">
        <v>324</v>
      </c>
      <c r="G18" s="96">
        <f t="shared" si="0"/>
        <v>1</v>
      </c>
      <c r="H18" s="96">
        <v>7</v>
      </c>
      <c r="I18" s="101" t="s">
        <v>325</v>
      </c>
      <c r="J18" s="112"/>
      <c r="K18" s="112"/>
    </row>
    <row r="19" s="77" customFormat="1" ht="85.5" customHeight="1" spans="1:11">
      <c r="A19" s="98"/>
      <c r="B19" s="98"/>
      <c r="C19" s="89" t="s">
        <v>326</v>
      </c>
      <c r="D19" s="90">
        <v>1</v>
      </c>
      <c r="E19" s="91" t="s">
        <v>327</v>
      </c>
      <c r="F19" s="91" t="s">
        <v>328</v>
      </c>
      <c r="G19" s="92">
        <f t="shared" si="0"/>
        <v>1</v>
      </c>
      <c r="H19" s="92">
        <v>0</v>
      </c>
      <c r="I19" s="91"/>
      <c r="J19" s="110"/>
      <c r="K19" s="110"/>
    </row>
    <row r="20" s="77" customFormat="1" ht="66" customHeight="1" spans="1:11">
      <c r="A20" s="99"/>
      <c r="B20" s="99"/>
      <c r="C20" s="89" t="s">
        <v>329</v>
      </c>
      <c r="D20" s="90">
        <v>1</v>
      </c>
      <c r="E20" s="100" t="s">
        <v>330</v>
      </c>
      <c r="F20" s="91" t="s">
        <v>331</v>
      </c>
      <c r="G20" s="92">
        <f t="shared" si="0"/>
        <v>1</v>
      </c>
      <c r="H20" s="92">
        <v>0</v>
      </c>
      <c r="I20" s="102"/>
      <c r="J20" s="110"/>
      <c r="K20" s="111"/>
    </row>
    <row r="21" ht="70" customHeight="1" spans="1:9">
      <c r="A21" s="94" t="s">
        <v>284</v>
      </c>
      <c r="B21" s="86" t="s">
        <v>332</v>
      </c>
      <c r="C21" s="86" t="s">
        <v>318</v>
      </c>
      <c r="D21" s="87">
        <v>1</v>
      </c>
      <c r="E21" s="95" t="s">
        <v>333</v>
      </c>
      <c r="F21" s="95" t="s">
        <v>334</v>
      </c>
      <c r="G21" s="96">
        <f t="shared" si="0"/>
        <v>0.5</v>
      </c>
      <c r="H21" s="96">
        <v>0.5</v>
      </c>
      <c r="I21" s="101" t="s">
        <v>335</v>
      </c>
    </row>
    <row r="22" ht="86.25" customHeight="1" spans="1:11">
      <c r="A22" s="97"/>
      <c r="B22" s="86"/>
      <c r="C22" s="86" t="s">
        <v>336</v>
      </c>
      <c r="D22" s="87">
        <v>2</v>
      </c>
      <c r="E22" s="95" t="s">
        <v>337</v>
      </c>
      <c r="F22" s="95" t="s">
        <v>338</v>
      </c>
      <c r="G22" s="96">
        <f t="shared" si="0"/>
        <v>1</v>
      </c>
      <c r="H22" s="96">
        <v>1</v>
      </c>
      <c r="I22" s="101" t="s">
        <v>339</v>
      </c>
      <c r="J22" s="112"/>
      <c r="K22" s="112"/>
    </row>
    <row r="23" s="77" customFormat="1" ht="92.25" customHeight="1" spans="1:11">
      <c r="A23" s="99"/>
      <c r="B23" s="89"/>
      <c r="C23" s="89" t="s">
        <v>340</v>
      </c>
      <c r="D23" s="90">
        <v>1</v>
      </c>
      <c r="E23" s="91" t="s">
        <v>341</v>
      </c>
      <c r="F23" s="93" t="s">
        <v>342</v>
      </c>
      <c r="G23" s="92">
        <f t="shared" si="0"/>
        <v>0.83</v>
      </c>
      <c r="H23" s="92">
        <v>0.17</v>
      </c>
      <c r="I23" s="102" t="s">
        <v>343</v>
      </c>
      <c r="J23" s="110"/>
      <c r="K23" s="111"/>
    </row>
    <row r="24" ht="189" customHeight="1" spans="1:11">
      <c r="A24" s="86" t="s">
        <v>344</v>
      </c>
      <c r="B24" s="86" t="s">
        <v>345</v>
      </c>
      <c r="C24" s="86" t="s">
        <v>346</v>
      </c>
      <c r="D24" s="87">
        <v>10</v>
      </c>
      <c r="E24" s="95" t="s">
        <v>347</v>
      </c>
      <c r="F24" s="101" t="s">
        <v>348</v>
      </c>
      <c r="G24" s="96">
        <f t="shared" si="0"/>
        <v>8</v>
      </c>
      <c r="H24" s="96">
        <v>2</v>
      </c>
      <c r="I24" s="113" t="s">
        <v>349</v>
      </c>
      <c r="J24" s="112"/>
      <c r="K24" s="112"/>
    </row>
    <row r="25" ht="125.25" customHeight="1" spans="1:9">
      <c r="A25" s="86" t="s">
        <v>344</v>
      </c>
      <c r="B25" s="86" t="s">
        <v>345</v>
      </c>
      <c r="C25" s="86" t="s">
        <v>350</v>
      </c>
      <c r="D25" s="87">
        <v>5</v>
      </c>
      <c r="E25" s="95" t="s">
        <v>351</v>
      </c>
      <c r="F25" s="101" t="s">
        <v>352</v>
      </c>
      <c r="G25" s="96">
        <f t="shared" si="0"/>
        <v>4</v>
      </c>
      <c r="H25" s="96">
        <v>1</v>
      </c>
      <c r="I25" s="101" t="s">
        <v>353</v>
      </c>
    </row>
    <row r="26" ht="187" customHeight="1" spans="1:10">
      <c r="A26" s="86"/>
      <c r="B26" s="86"/>
      <c r="C26" s="86" t="s">
        <v>354</v>
      </c>
      <c r="D26" s="87">
        <v>10</v>
      </c>
      <c r="E26" s="95" t="s">
        <v>355</v>
      </c>
      <c r="F26" s="101" t="s">
        <v>356</v>
      </c>
      <c r="G26" s="96">
        <f t="shared" si="0"/>
        <v>10</v>
      </c>
      <c r="H26" s="96">
        <v>0</v>
      </c>
      <c r="I26" s="95"/>
      <c r="J26" s="112"/>
    </row>
    <row r="27" s="77" customFormat="1" ht="126.75" customHeight="1" spans="1:11">
      <c r="A27" s="89"/>
      <c r="B27" s="89"/>
      <c r="C27" s="89" t="s">
        <v>357</v>
      </c>
      <c r="D27" s="90">
        <v>7</v>
      </c>
      <c r="E27" s="91" t="s">
        <v>358</v>
      </c>
      <c r="F27" s="102" t="s">
        <v>359</v>
      </c>
      <c r="G27" s="92">
        <f t="shared" si="0"/>
        <v>7</v>
      </c>
      <c r="H27" s="92">
        <v>0</v>
      </c>
      <c r="I27" s="91"/>
      <c r="J27" s="110"/>
      <c r="K27" s="110"/>
    </row>
    <row r="28" ht="157" customHeight="1" spans="1:11">
      <c r="A28" s="86" t="s">
        <v>360</v>
      </c>
      <c r="B28" s="86" t="s">
        <v>361</v>
      </c>
      <c r="C28" s="103" t="s">
        <v>362</v>
      </c>
      <c r="D28" s="87">
        <v>12</v>
      </c>
      <c r="E28" s="95" t="s">
        <v>363</v>
      </c>
      <c r="F28" s="101" t="s">
        <v>364</v>
      </c>
      <c r="G28" s="96">
        <f t="shared" si="0"/>
        <v>9</v>
      </c>
      <c r="H28" s="96">
        <v>3</v>
      </c>
      <c r="I28" s="101" t="s">
        <v>365</v>
      </c>
      <c r="J28" s="112"/>
      <c r="K28" s="112"/>
    </row>
    <row r="29" s="77" customFormat="1" ht="61.5" customHeight="1" spans="1:11">
      <c r="A29" s="89"/>
      <c r="B29" s="89"/>
      <c r="C29" s="89" t="s">
        <v>366</v>
      </c>
      <c r="D29" s="90">
        <v>6</v>
      </c>
      <c r="E29" s="91" t="s">
        <v>367</v>
      </c>
      <c r="F29" s="104" t="s">
        <v>368</v>
      </c>
      <c r="G29" s="92">
        <f t="shared" si="0"/>
        <v>6</v>
      </c>
      <c r="H29" s="92">
        <v>0</v>
      </c>
      <c r="I29" s="91"/>
      <c r="J29" s="110"/>
      <c r="K29" s="110"/>
    </row>
    <row r="30" s="77" customFormat="1" ht="99.75" customHeight="1" spans="1:11">
      <c r="A30" s="89"/>
      <c r="B30" s="89"/>
      <c r="C30" s="89" t="s">
        <v>369</v>
      </c>
      <c r="D30" s="90">
        <v>10</v>
      </c>
      <c r="E30" s="91" t="s">
        <v>370</v>
      </c>
      <c r="F30" s="102" t="s">
        <v>371</v>
      </c>
      <c r="G30" s="92">
        <f t="shared" si="0"/>
        <v>8.5</v>
      </c>
      <c r="H30" s="92">
        <v>1.5</v>
      </c>
      <c r="I30" s="102" t="s">
        <v>372</v>
      </c>
      <c r="J30" s="110"/>
      <c r="K30" s="110"/>
    </row>
    <row r="31" ht="21" customHeight="1" spans="1:9">
      <c r="A31" s="105" t="s">
        <v>373</v>
      </c>
      <c r="B31" s="105"/>
      <c r="C31" s="96"/>
      <c r="D31" s="106">
        <f>SUM(D4:D30)</f>
        <v>100</v>
      </c>
      <c r="E31" s="107"/>
      <c r="F31" s="107"/>
      <c r="G31" s="108">
        <f>SUM(G4:G30)</f>
        <v>71.27</v>
      </c>
      <c r="H31" s="108">
        <f>SUM(H4:H30)</f>
        <v>28.73</v>
      </c>
      <c r="I31" s="114"/>
    </row>
    <row r="35" spans="9:9">
      <c r="I35" s="115"/>
    </row>
    <row r="36" spans="9:9">
      <c r="I36" s="115"/>
    </row>
  </sheetData>
  <mergeCells count="19">
    <mergeCell ref="A1:I1"/>
    <mergeCell ref="A2:I2"/>
    <mergeCell ref="A31:B31"/>
    <mergeCell ref="A4:A6"/>
    <mergeCell ref="A7:A8"/>
    <mergeCell ref="A10:A12"/>
    <mergeCell ref="A13:A16"/>
    <mergeCell ref="A17:A20"/>
    <mergeCell ref="A21:A23"/>
    <mergeCell ref="A25:A27"/>
    <mergeCell ref="A28:A30"/>
    <mergeCell ref="B4:B5"/>
    <mergeCell ref="B7:B8"/>
    <mergeCell ref="B10:B12"/>
    <mergeCell ref="B13:B16"/>
    <mergeCell ref="B17:B20"/>
    <mergeCell ref="B21:B23"/>
    <mergeCell ref="B25:B27"/>
    <mergeCell ref="B28:B30"/>
  </mergeCells>
  <printOptions horizontalCentered="1"/>
  <pageMargins left="0.25" right="0.25" top="0.59" bottom="0.35" header="0.3" footer="0.3"/>
  <pageSetup paperSize="9" orientation="landscape"/>
  <headerFooter alignWithMargins="0"/>
  <rowBreaks count="6" manualBreakCount="6">
    <brk id="6" max="8" man="1"/>
    <brk id="9" max="8" man="1"/>
    <brk id="12" max="8" man="1"/>
    <brk id="16" max="8" man="1"/>
    <brk id="20" max="8" man="1"/>
    <brk id="24"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L61"/>
  <sheetViews>
    <sheetView topLeftCell="A23" workbookViewId="0">
      <selection activeCell="C10" sqref="C10"/>
    </sheetView>
  </sheetViews>
  <sheetFormatPr defaultColWidth="9" defaultRowHeight="13.5"/>
  <cols>
    <col min="2" max="2" width="22.8833333333333" customWidth="1"/>
    <col min="3" max="3" width="78.1333333333333" style="1" customWidth="1"/>
  </cols>
  <sheetData>
    <row r="3" s="70" customFormat="1" ht="29" customHeight="1" spans="1:4">
      <c r="A3" s="70" t="s">
        <v>374</v>
      </c>
      <c r="B3" s="70" t="s">
        <v>375</v>
      </c>
      <c r="C3" s="73" t="s">
        <v>376</v>
      </c>
      <c r="D3" s="70" t="s">
        <v>377</v>
      </c>
    </row>
    <row r="4" s="70" customFormat="1" ht="37" customHeight="1" spans="3:3">
      <c r="C4" s="74" t="s">
        <v>378</v>
      </c>
    </row>
    <row r="5" ht="27" spans="3:10">
      <c r="C5" s="74" t="s">
        <v>379</v>
      </c>
      <c r="F5" t="s">
        <v>380</v>
      </c>
      <c r="H5" t="s">
        <v>381</v>
      </c>
      <c r="J5" t="s">
        <v>382</v>
      </c>
    </row>
    <row r="6" s="70" customFormat="1" ht="34" customHeight="1" spans="2:10">
      <c r="B6" s="70" t="s">
        <v>383</v>
      </c>
      <c r="C6" s="74" t="s">
        <v>384</v>
      </c>
      <c r="F6" s="70" t="s">
        <v>385</v>
      </c>
      <c r="H6" s="70">
        <v>21</v>
      </c>
      <c r="J6" s="70">
        <v>34</v>
      </c>
    </row>
    <row r="7" s="70" customFormat="1" ht="34" customHeight="1" spans="2:12">
      <c r="B7" s="70" t="s">
        <v>386</v>
      </c>
      <c r="C7" s="74" t="s">
        <v>387</v>
      </c>
      <c r="F7" s="70" t="s">
        <v>388</v>
      </c>
      <c r="H7" s="70">
        <v>21</v>
      </c>
      <c r="J7" s="70">
        <v>22</v>
      </c>
      <c r="L7" s="70" t="s">
        <v>389</v>
      </c>
    </row>
    <row r="8" s="70" customFormat="1" ht="42" customHeight="1" spans="3:10">
      <c r="C8" s="74" t="s">
        <v>390</v>
      </c>
      <c r="F8" s="70" t="s">
        <v>391</v>
      </c>
      <c r="H8" s="70">
        <v>38</v>
      </c>
      <c r="J8" s="70">
        <v>21</v>
      </c>
    </row>
    <row r="9" s="70" customFormat="1" ht="73" customHeight="1" spans="3:12">
      <c r="C9" s="74" t="s">
        <v>392</v>
      </c>
      <c r="F9" s="70" t="s">
        <v>393</v>
      </c>
      <c r="H9" s="70">
        <v>50</v>
      </c>
      <c r="J9" s="70">
        <v>37</v>
      </c>
      <c r="L9" s="70" t="s">
        <v>394</v>
      </c>
    </row>
    <row r="10" s="70" customFormat="1" ht="72" customHeight="1" spans="3:10">
      <c r="C10" s="74" t="s">
        <v>395</v>
      </c>
      <c r="F10" s="70" t="s">
        <v>396</v>
      </c>
      <c r="H10" s="70">
        <v>44</v>
      </c>
      <c r="J10" s="70">
        <v>50</v>
      </c>
    </row>
    <row r="11" s="70" customFormat="1" ht="42" customHeight="1" spans="3:12">
      <c r="C11" s="73" t="s">
        <v>397</v>
      </c>
      <c r="F11" s="70" t="s">
        <v>398</v>
      </c>
      <c r="H11" s="70">
        <v>38</v>
      </c>
      <c r="J11" s="70">
        <v>48</v>
      </c>
      <c r="L11" s="70" t="s">
        <v>399</v>
      </c>
    </row>
    <row r="12" s="70" customFormat="1" ht="42" customHeight="1" spans="3:3">
      <c r="C12" s="74" t="s">
        <v>400</v>
      </c>
    </row>
    <row r="13" s="70" customFormat="1" ht="42" customHeight="1" spans="3:3">
      <c r="C13" s="74" t="s">
        <v>401</v>
      </c>
    </row>
    <row r="14" s="70" customFormat="1" ht="42" customHeight="1" spans="3:3">
      <c r="C14" s="74" t="s">
        <v>402</v>
      </c>
    </row>
    <row r="15" s="70" customFormat="1" ht="41" customHeight="1" spans="3:3">
      <c r="C15" s="73" t="s">
        <v>403</v>
      </c>
    </row>
    <row r="16" s="70" customFormat="1" ht="41" customHeight="1" spans="3:3">
      <c r="C16" s="73" t="s">
        <v>404</v>
      </c>
    </row>
    <row r="17" s="70" customFormat="1" ht="41" customHeight="1" spans="3:3">
      <c r="C17" s="74" t="s">
        <v>405</v>
      </c>
    </row>
    <row r="18" s="70" customFormat="1" ht="41" customHeight="1" spans="3:3">
      <c r="C18" s="74" t="s">
        <v>406</v>
      </c>
    </row>
    <row r="19" s="70" customFormat="1" ht="41" customHeight="1" spans="3:3">
      <c r="C19" s="74" t="s">
        <v>407</v>
      </c>
    </row>
    <row r="20" s="70" customFormat="1" ht="41" customHeight="1" spans="3:3">
      <c r="C20" s="73" t="s">
        <v>408</v>
      </c>
    </row>
    <row r="21" s="70" customFormat="1" ht="41" customHeight="1" spans="3:3">
      <c r="C21" s="73" t="s">
        <v>409</v>
      </c>
    </row>
    <row r="22" s="70" customFormat="1" ht="41" customHeight="1" spans="3:3">
      <c r="C22" s="73" t="s">
        <v>410</v>
      </c>
    </row>
    <row r="23" ht="41" customHeight="1"/>
    <row r="24" s="70" customFormat="1" ht="41" customHeight="1" spans="3:3">
      <c r="C24" s="73" t="s">
        <v>411</v>
      </c>
    </row>
    <row r="25" s="70" customFormat="1" ht="41" customHeight="1" spans="3:3">
      <c r="C25" s="73" t="s">
        <v>412</v>
      </c>
    </row>
    <row r="26" s="70" customFormat="1" ht="41" customHeight="1" spans="3:3">
      <c r="C26" s="74" t="s">
        <v>413</v>
      </c>
    </row>
    <row r="27" s="70" customFormat="1" ht="41" customHeight="1" spans="3:3">
      <c r="C27" s="73" t="s">
        <v>414</v>
      </c>
    </row>
    <row r="28" s="70" customFormat="1" ht="140" customHeight="1" spans="3:3">
      <c r="C28" s="73" t="s">
        <v>415</v>
      </c>
    </row>
    <row r="29" s="70" customFormat="1" ht="41" customHeight="1" spans="3:3">
      <c r="C29" s="74" t="s">
        <v>416</v>
      </c>
    </row>
    <row r="30" ht="41" customHeight="1"/>
    <row r="31" ht="41" customHeight="1"/>
    <row r="32" s="70" customFormat="1" ht="36" customHeight="1" spans="2:3">
      <c r="B32" s="70" t="s">
        <v>417</v>
      </c>
      <c r="C32" s="73" t="s">
        <v>418</v>
      </c>
    </row>
    <row r="33" s="70" customFormat="1" ht="102" customHeight="1" spans="3:3">
      <c r="C33" s="73" t="s">
        <v>419</v>
      </c>
    </row>
    <row r="34" s="70" customFormat="1" ht="72" customHeight="1" spans="3:3">
      <c r="C34" s="73" t="s">
        <v>420</v>
      </c>
    </row>
    <row r="35" ht="72" hidden="1" customHeight="1" spans="3:3">
      <c r="C35" s="1" t="s">
        <v>421</v>
      </c>
    </row>
    <row r="36" spans="2:2">
      <c r="B36" t="s">
        <v>422</v>
      </c>
    </row>
    <row r="37" s="71" customFormat="1" spans="1:3">
      <c r="A37" s="71" t="s">
        <v>423</v>
      </c>
      <c r="B37" s="71" t="s">
        <v>424</v>
      </c>
      <c r="C37" s="74" t="s">
        <v>425</v>
      </c>
    </row>
    <row r="38" s="71" customFormat="1" spans="1:3">
      <c r="A38" s="71" t="s">
        <v>426</v>
      </c>
      <c r="B38" s="71" t="s">
        <v>427</v>
      </c>
      <c r="C38" s="74" t="s">
        <v>428</v>
      </c>
    </row>
    <row r="39" s="72" customFormat="1" ht="81" customHeight="1" spans="1:3">
      <c r="A39" s="72" t="s">
        <v>426</v>
      </c>
      <c r="B39" s="72" t="s">
        <v>429</v>
      </c>
      <c r="C39" s="75" t="s">
        <v>430</v>
      </c>
    </row>
    <row r="40" s="71" customFormat="1" ht="120" customHeight="1" spans="2:3">
      <c r="B40" s="71" t="s">
        <v>431</v>
      </c>
      <c r="C40" s="74" t="s">
        <v>432</v>
      </c>
    </row>
    <row r="41" s="71" customFormat="1" ht="27" spans="2:3">
      <c r="B41" s="71" t="s">
        <v>433</v>
      </c>
      <c r="C41" s="74" t="s">
        <v>434</v>
      </c>
    </row>
    <row r="44" spans="1:2">
      <c r="A44" t="s">
        <v>426</v>
      </c>
      <c r="B44" t="s">
        <v>435</v>
      </c>
    </row>
    <row r="45" s="71" customFormat="1" ht="178" customHeight="1" spans="2:3">
      <c r="B45" s="74" t="s">
        <v>436</v>
      </c>
      <c r="C45" s="74" t="s">
        <v>437</v>
      </c>
    </row>
    <row r="46" spans="2:2">
      <c r="B46" s="1"/>
    </row>
    <row r="47" spans="2:2">
      <c r="B47" s="1"/>
    </row>
    <row r="48" spans="2:2">
      <c r="B48" s="1"/>
    </row>
    <row r="51" spans="1:2">
      <c r="A51" t="s">
        <v>438</v>
      </c>
      <c r="B51" t="s">
        <v>439</v>
      </c>
    </row>
    <row r="52" s="71" customFormat="1" ht="18" customHeight="1" spans="2:3">
      <c r="B52" s="71" t="s">
        <v>440</v>
      </c>
      <c r="C52" s="74" t="s">
        <v>441</v>
      </c>
    </row>
    <row r="53" s="71" customFormat="1" ht="24" customHeight="1" spans="2:3">
      <c r="B53" s="71" t="s">
        <v>442</v>
      </c>
      <c r="C53" s="74" t="s">
        <v>443</v>
      </c>
    </row>
    <row r="54" s="71" customFormat="1" ht="53" customHeight="1" spans="2:3">
      <c r="B54" s="71" t="s">
        <v>444</v>
      </c>
      <c r="C54" s="74" t="s">
        <v>445</v>
      </c>
    </row>
    <row r="55" s="71" customFormat="1" ht="99" customHeight="1" spans="2:3">
      <c r="B55" s="71" t="s">
        <v>446</v>
      </c>
      <c r="C55" s="74" t="s">
        <v>447</v>
      </c>
    </row>
    <row r="56" s="71" customFormat="1" spans="3:3">
      <c r="C56" s="74" t="s">
        <v>448</v>
      </c>
    </row>
    <row r="57" s="71" customFormat="1" ht="27" spans="2:3">
      <c r="B57" s="71" t="s">
        <v>449</v>
      </c>
      <c r="C57" s="74" t="s">
        <v>450</v>
      </c>
    </row>
    <row r="61" spans="3:3">
      <c r="C61" s="1" t="s">
        <v>451</v>
      </c>
    </row>
  </sheetData>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opLeftCell="A23" workbookViewId="0">
      <selection activeCell="N38" sqref="N38"/>
    </sheetView>
  </sheetViews>
  <sheetFormatPr defaultColWidth="8.8" defaultRowHeight="14.25" outlineLevelCol="7"/>
  <cols>
    <col min="1" max="5" width="8.8" style="37"/>
    <col min="6" max="6" width="17.5" style="37" customWidth="1"/>
    <col min="7" max="16384" width="8.8" style="37"/>
  </cols>
  <sheetData>
    <row r="1" s="37" customFormat="1" ht="27" spans="1:8">
      <c r="A1" s="38" t="s">
        <v>452</v>
      </c>
      <c r="B1" s="39"/>
      <c r="C1" s="38"/>
      <c r="D1" s="38"/>
      <c r="E1" s="38"/>
      <c r="F1" s="38"/>
      <c r="G1" s="38"/>
      <c r="H1" s="38"/>
    </row>
    <row r="2" s="37" customFormat="1" spans="1:8">
      <c r="A2" s="40" t="s">
        <v>453</v>
      </c>
      <c r="B2" s="41"/>
      <c r="C2" s="40"/>
      <c r="D2" s="40"/>
      <c r="E2" s="40"/>
      <c r="F2" s="40"/>
      <c r="G2" s="40"/>
      <c r="H2" s="40"/>
    </row>
    <row r="3" s="37" customFormat="1" spans="1:8">
      <c r="A3" s="42" t="s">
        <v>454</v>
      </c>
      <c r="B3" s="43"/>
      <c r="C3" s="42"/>
      <c r="D3" s="42"/>
      <c r="E3" s="42"/>
      <c r="F3" s="42"/>
      <c r="G3" s="42"/>
      <c r="H3" s="42"/>
    </row>
    <row r="4" s="37" customFormat="1" spans="1:8">
      <c r="A4" s="44" t="s">
        <v>455</v>
      </c>
      <c r="B4" s="45" t="s">
        <v>456</v>
      </c>
      <c r="C4" s="46"/>
      <c r="D4" s="46"/>
      <c r="E4" s="46"/>
      <c r="F4" s="46"/>
      <c r="G4" s="46"/>
      <c r="H4" s="46"/>
    </row>
    <row r="5" s="37" customFormat="1" spans="1:8">
      <c r="A5" s="47" t="s">
        <v>457</v>
      </c>
      <c r="B5" s="48" t="s">
        <v>458</v>
      </c>
      <c r="C5" s="49" t="s">
        <v>459</v>
      </c>
      <c r="D5" s="49"/>
      <c r="E5" s="49"/>
      <c r="F5" s="49"/>
      <c r="G5" s="49" t="s">
        <v>460</v>
      </c>
      <c r="H5" s="49"/>
    </row>
    <row r="6" s="37" customFormat="1" ht="36" spans="1:8">
      <c r="A6" s="47"/>
      <c r="B6" s="48"/>
      <c r="C6" s="50" t="s">
        <v>461</v>
      </c>
      <c r="D6" s="50" t="s">
        <v>462</v>
      </c>
      <c r="E6" s="50" t="s">
        <v>463</v>
      </c>
      <c r="F6" s="50" t="s">
        <v>464</v>
      </c>
      <c r="G6" s="50" t="s">
        <v>465</v>
      </c>
      <c r="H6" s="50" t="s">
        <v>466</v>
      </c>
    </row>
    <row r="7" s="37" customFormat="1" spans="1:8">
      <c r="A7" s="47"/>
      <c r="B7" s="51">
        <v>439.8</v>
      </c>
      <c r="C7" s="51">
        <v>347.1</v>
      </c>
      <c r="D7" s="51"/>
      <c r="E7" s="51">
        <v>28.6</v>
      </c>
      <c r="F7" s="51">
        <v>64.1</v>
      </c>
      <c r="G7" s="52">
        <v>355.2</v>
      </c>
      <c r="H7" s="52">
        <v>84.6</v>
      </c>
    </row>
    <row r="8" s="37" customFormat="1" ht="142" customHeight="1" spans="1:8">
      <c r="A8" s="48" t="s">
        <v>467</v>
      </c>
      <c r="B8" s="53" t="s">
        <v>468</v>
      </c>
      <c r="C8" s="54"/>
      <c r="D8" s="54"/>
      <c r="E8" s="54"/>
      <c r="F8" s="54"/>
      <c r="G8" s="54"/>
      <c r="H8" s="55"/>
    </row>
    <row r="9" s="37" customFormat="1" ht="101" customHeight="1" spans="1:8">
      <c r="A9" s="56" t="s">
        <v>469</v>
      </c>
      <c r="B9" s="57" t="s">
        <v>470</v>
      </c>
      <c r="C9" s="57"/>
      <c r="D9" s="57"/>
      <c r="E9" s="57"/>
      <c r="F9" s="57"/>
      <c r="G9" s="57"/>
      <c r="H9" s="57"/>
    </row>
    <row r="10" s="37" customFormat="1" spans="1:8">
      <c r="A10" s="58" t="s">
        <v>471</v>
      </c>
      <c r="B10" s="58" t="s">
        <v>472</v>
      </c>
      <c r="C10" s="58" t="s">
        <v>473</v>
      </c>
      <c r="D10" s="58" t="s">
        <v>474</v>
      </c>
      <c r="E10" s="58" t="s">
        <v>475</v>
      </c>
      <c r="F10" s="58"/>
      <c r="G10" s="58" t="s">
        <v>476</v>
      </c>
      <c r="H10" s="58" t="s">
        <v>477</v>
      </c>
    </row>
    <row r="11" s="37" customFormat="1" ht="22" customHeight="1" spans="1:8">
      <c r="A11" s="58"/>
      <c r="B11" s="56" t="s">
        <v>478</v>
      </c>
      <c r="C11" s="56" t="s">
        <v>479</v>
      </c>
      <c r="D11" s="59" t="s">
        <v>480</v>
      </c>
      <c r="E11" s="58" t="s">
        <v>481</v>
      </c>
      <c r="F11" s="58"/>
      <c r="G11" s="60">
        <v>1</v>
      </c>
      <c r="H11" s="59"/>
    </row>
    <row r="12" s="37" customFormat="1" ht="24" spans="1:8">
      <c r="A12" s="58"/>
      <c r="B12" s="56"/>
      <c r="C12" s="56"/>
      <c r="D12" s="59" t="s">
        <v>482</v>
      </c>
      <c r="E12" s="58" t="s">
        <v>483</v>
      </c>
      <c r="F12" s="58"/>
      <c r="G12" s="60">
        <v>1</v>
      </c>
      <c r="H12" s="59"/>
    </row>
    <row r="13" s="37" customFormat="1" ht="24" spans="1:8">
      <c r="A13" s="58"/>
      <c r="B13" s="56"/>
      <c r="C13" s="56"/>
      <c r="D13" s="59" t="s">
        <v>484</v>
      </c>
      <c r="E13" s="61" t="s">
        <v>485</v>
      </c>
      <c r="F13" s="62"/>
      <c r="G13" s="60">
        <v>1</v>
      </c>
      <c r="H13" s="59"/>
    </row>
    <row r="14" s="37" customFormat="1" ht="24" spans="1:8">
      <c r="A14" s="58"/>
      <c r="B14" s="56"/>
      <c r="C14" s="56"/>
      <c r="D14" s="59" t="s">
        <v>486</v>
      </c>
      <c r="E14" s="61" t="s">
        <v>487</v>
      </c>
      <c r="F14" s="62"/>
      <c r="G14" s="60">
        <v>1</v>
      </c>
      <c r="H14" s="59"/>
    </row>
    <row r="15" s="37" customFormat="1" ht="24" spans="1:8">
      <c r="A15" s="58"/>
      <c r="B15" s="56"/>
      <c r="C15" s="56"/>
      <c r="D15" s="59" t="s">
        <v>488</v>
      </c>
      <c r="E15" s="61" t="s">
        <v>489</v>
      </c>
      <c r="F15" s="62"/>
      <c r="G15" s="60">
        <v>1</v>
      </c>
      <c r="H15" s="59"/>
    </row>
    <row r="16" s="37" customFormat="1" spans="1:8">
      <c r="A16" s="58"/>
      <c r="B16" s="56"/>
      <c r="C16" s="56"/>
      <c r="D16" s="59" t="s">
        <v>490</v>
      </c>
      <c r="E16" s="61" t="s">
        <v>491</v>
      </c>
      <c r="F16" s="62"/>
      <c r="G16" s="60">
        <v>1</v>
      </c>
      <c r="H16" s="59"/>
    </row>
    <row r="17" s="37" customFormat="1" spans="1:8">
      <c r="A17" s="58"/>
      <c r="B17" s="56"/>
      <c r="C17" s="63" t="s">
        <v>492</v>
      </c>
      <c r="D17" s="59" t="s">
        <v>493</v>
      </c>
      <c r="E17" s="58" t="s">
        <v>494</v>
      </c>
      <c r="F17" s="58"/>
      <c r="G17" s="60">
        <v>1</v>
      </c>
      <c r="H17" s="59"/>
    </row>
    <row r="18" s="37" customFormat="1" spans="1:8">
      <c r="A18" s="58"/>
      <c r="B18" s="56"/>
      <c r="C18" s="56"/>
      <c r="D18" s="59" t="s">
        <v>495</v>
      </c>
      <c r="E18" s="58" t="s">
        <v>496</v>
      </c>
      <c r="F18" s="58"/>
      <c r="G18" s="60">
        <v>0.97</v>
      </c>
      <c r="H18" s="59"/>
    </row>
    <row r="19" s="37" customFormat="1" ht="36" spans="1:8">
      <c r="A19" s="58"/>
      <c r="B19" s="56"/>
      <c r="C19" s="56"/>
      <c r="D19" s="59" t="s">
        <v>497</v>
      </c>
      <c r="E19" s="61" t="s">
        <v>498</v>
      </c>
      <c r="F19" s="62"/>
      <c r="G19" s="60">
        <v>1</v>
      </c>
      <c r="H19" s="59"/>
    </row>
    <row r="20" s="37" customFormat="1" spans="1:8">
      <c r="A20" s="58"/>
      <c r="B20" s="56"/>
      <c r="C20" s="56"/>
      <c r="D20" s="59" t="s">
        <v>499</v>
      </c>
      <c r="E20" s="64" t="s">
        <v>500</v>
      </c>
      <c r="F20" s="64"/>
      <c r="G20" s="60">
        <v>1</v>
      </c>
      <c r="H20" s="59"/>
    </row>
    <row r="21" s="37" customFormat="1" ht="36" spans="1:8">
      <c r="A21" s="58"/>
      <c r="B21" s="56"/>
      <c r="C21" s="58" t="s">
        <v>501</v>
      </c>
      <c r="D21" s="59" t="s">
        <v>502</v>
      </c>
      <c r="E21" s="58" t="s">
        <v>503</v>
      </c>
      <c r="F21" s="58"/>
      <c r="G21" s="60">
        <v>1</v>
      </c>
      <c r="H21" s="59"/>
    </row>
    <row r="22" s="37" customFormat="1" ht="24" spans="1:8">
      <c r="A22" s="58"/>
      <c r="B22" s="56"/>
      <c r="C22" s="58"/>
      <c r="D22" s="59" t="s">
        <v>504</v>
      </c>
      <c r="E22" s="61" t="s">
        <v>505</v>
      </c>
      <c r="F22" s="62"/>
      <c r="G22" s="60">
        <v>1</v>
      </c>
      <c r="H22" s="59"/>
    </row>
    <row r="23" s="37" customFormat="1" ht="48" spans="1:8">
      <c r="A23" s="58"/>
      <c r="B23" s="56"/>
      <c r="C23" s="58"/>
      <c r="D23" s="59" t="s">
        <v>506</v>
      </c>
      <c r="E23" s="61" t="s">
        <v>507</v>
      </c>
      <c r="F23" s="62"/>
      <c r="G23" s="60">
        <v>1</v>
      </c>
      <c r="H23" s="59"/>
    </row>
    <row r="24" s="37" customFormat="1" ht="24" spans="1:8">
      <c r="A24" s="58"/>
      <c r="B24" s="56"/>
      <c r="C24" s="58"/>
      <c r="D24" s="59" t="s">
        <v>508</v>
      </c>
      <c r="E24" s="58" t="s">
        <v>509</v>
      </c>
      <c r="F24" s="58"/>
      <c r="G24" s="60">
        <v>1</v>
      </c>
      <c r="H24" s="59"/>
    </row>
    <row r="25" s="37" customFormat="1" ht="24" spans="1:8">
      <c r="A25" s="58"/>
      <c r="B25" s="56"/>
      <c r="C25" s="58" t="s">
        <v>510</v>
      </c>
      <c r="D25" s="59" t="s">
        <v>511</v>
      </c>
      <c r="E25" s="58" t="s">
        <v>512</v>
      </c>
      <c r="F25" s="58"/>
      <c r="G25" s="60">
        <v>1</v>
      </c>
      <c r="H25" s="59"/>
    </row>
    <row r="26" s="37" customFormat="1" ht="24" spans="1:8">
      <c r="A26" s="58"/>
      <c r="B26" s="56"/>
      <c r="C26" s="58"/>
      <c r="D26" s="59" t="s">
        <v>513</v>
      </c>
      <c r="E26" s="65" t="s">
        <v>514</v>
      </c>
      <c r="F26" s="66"/>
      <c r="G26" s="60">
        <v>1</v>
      </c>
      <c r="H26" s="59"/>
    </row>
    <row r="27" s="37" customFormat="1" spans="1:8">
      <c r="A27" s="58"/>
      <c r="B27" s="56"/>
      <c r="C27" s="58"/>
      <c r="D27" s="59"/>
      <c r="E27" s="58"/>
      <c r="F27" s="58"/>
      <c r="G27" s="58"/>
      <c r="H27" s="59"/>
    </row>
    <row r="28" s="37" customFormat="1" spans="1:8">
      <c r="A28" s="58"/>
      <c r="B28" s="58" t="s">
        <v>515</v>
      </c>
      <c r="C28" s="58" t="s">
        <v>516</v>
      </c>
      <c r="D28" s="59" t="s">
        <v>517</v>
      </c>
      <c r="E28" s="58" t="s">
        <v>518</v>
      </c>
      <c r="F28" s="58"/>
      <c r="G28" s="60">
        <v>1</v>
      </c>
      <c r="H28" s="59"/>
    </row>
    <row r="29" s="37" customFormat="1" spans="1:8">
      <c r="A29" s="58"/>
      <c r="B29" s="58"/>
      <c r="C29" s="58"/>
      <c r="D29" s="59"/>
      <c r="E29" s="61"/>
      <c r="F29" s="62"/>
      <c r="G29" s="67"/>
      <c r="H29" s="59"/>
    </row>
    <row r="30" s="37" customFormat="1" spans="1:8">
      <c r="A30" s="58"/>
      <c r="B30" s="58"/>
      <c r="C30" s="58"/>
      <c r="D30" s="59"/>
      <c r="E30" s="58"/>
      <c r="F30" s="58"/>
      <c r="G30" s="67"/>
      <c r="H30" s="59"/>
    </row>
    <row r="31" s="37" customFormat="1" ht="36" spans="1:8">
      <c r="A31" s="58"/>
      <c r="B31" s="58"/>
      <c r="C31" s="58" t="s">
        <v>519</v>
      </c>
      <c r="D31" s="58" t="s">
        <v>520</v>
      </c>
      <c r="E31" s="58" t="s">
        <v>521</v>
      </c>
      <c r="F31" s="58"/>
      <c r="G31" s="60">
        <v>1</v>
      </c>
      <c r="H31" s="59"/>
    </row>
    <row r="32" s="37" customFormat="1" ht="24" spans="1:8">
      <c r="A32" s="58"/>
      <c r="B32" s="58"/>
      <c r="C32" s="58"/>
      <c r="D32" s="58" t="s">
        <v>522</v>
      </c>
      <c r="E32" s="64" t="s">
        <v>523</v>
      </c>
      <c r="F32" s="64"/>
      <c r="G32" s="60">
        <v>1</v>
      </c>
      <c r="H32" s="59"/>
    </row>
    <row r="33" s="37" customFormat="1" ht="24" spans="1:8">
      <c r="A33" s="58"/>
      <c r="B33" s="58"/>
      <c r="C33" s="58"/>
      <c r="D33" s="58" t="s">
        <v>524</v>
      </c>
      <c r="E33" s="61" t="s">
        <v>525</v>
      </c>
      <c r="F33" s="62"/>
      <c r="G33" s="60">
        <v>1</v>
      </c>
      <c r="H33" s="59"/>
    </row>
    <row r="34" s="37" customFormat="1" ht="24" spans="1:8">
      <c r="A34" s="58"/>
      <c r="B34" s="58"/>
      <c r="C34" s="58"/>
      <c r="D34" s="59" t="s">
        <v>526</v>
      </c>
      <c r="E34" s="58" t="s">
        <v>526</v>
      </c>
      <c r="F34" s="58"/>
      <c r="G34" s="60">
        <v>1</v>
      </c>
      <c r="H34" s="59"/>
    </row>
    <row r="35" s="37" customFormat="1" spans="1:8">
      <c r="A35" s="58"/>
      <c r="B35" s="58"/>
      <c r="C35" s="58" t="s">
        <v>527</v>
      </c>
      <c r="D35" s="59" t="s">
        <v>528</v>
      </c>
      <c r="E35" s="64" t="s">
        <v>529</v>
      </c>
      <c r="F35" s="64"/>
      <c r="G35" s="60">
        <v>1</v>
      </c>
      <c r="H35" s="59"/>
    </row>
    <row r="36" s="37" customFormat="1" spans="1:8">
      <c r="A36" s="58"/>
      <c r="B36" s="58"/>
      <c r="C36" s="58"/>
      <c r="D36" s="59"/>
      <c r="E36" s="58"/>
      <c r="F36" s="58"/>
      <c r="G36" s="58"/>
      <c r="H36" s="59"/>
    </row>
    <row r="37" s="37" customFormat="1" spans="1:8">
      <c r="A37" s="58"/>
      <c r="B37" s="58"/>
      <c r="C37" s="58"/>
      <c r="D37" s="59"/>
      <c r="E37" s="58"/>
      <c r="F37" s="58"/>
      <c r="G37" s="58"/>
      <c r="H37" s="59"/>
    </row>
    <row r="38" s="37" customFormat="1" ht="25" customHeight="1" spans="1:8">
      <c r="A38" s="58"/>
      <c r="B38" s="58"/>
      <c r="C38" s="58" t="s">
        <v>530</v>
      </c>
      <c r="D38" s="59" t="s">
        <v>531</v>
      </c>
      <c r="E38" s="58" t="s">
        <v>532</v>
      </c>
      <c r="F38" s="58"/>
      <c r="G38" s="60">
        <v>1</v>
      </c>
      <c r="H38" s="59"/>
    </row>
    <row r="39" s="37" customFormat="1" spans="1:8">
      <c r="A39" s="58"/>
      <c r="B39" s="58"/>
      <c r="C39" s="58"/>
      <c r="D39" s="59"/>
      <c r="E39" s="58"/>
      <c r="F39" s="58"/>
      <c r="G39" s="67"/>
      <c r="H39" s="59"/>
    </row>
    <row r="40" s="37" customFormat="1" spans="1:8">
      <c r="A40" s="58"/>
      <c r="B40" s="58"/>
      <c r="C40" s="58"/>
      <c r="D40" s="59"/>
      <c r="E40" s="61"/>
      <c r="F40" s="62"/>
      <c r="G40" s="58"/>
      <c r="H40" s="59"/>
    </row>
    <row r="41" s="37" customFormat="1" ht="36" spans="1:8">
      <c r="A41" s="58"/>
      <c r="B41" s="58"/>
      <c r="C41" s="58" t="s">
        <v>533</v>
      </c>
      <c r="D41" s="59" t="s">
        <v>534</v>
      </c>
      <c r="E41" s="58" t="s">
        <v>535</v>
      </c>
      <c r="F41" s="58"/>
      <c r="G41" s="60">
        <v>1</v>
      </c>
      <c r="H41" s="59"/>
    </row>
    <row r="42" s="37" customFormat="1" spans="1:8">
      <c r="A42" s="68" t="s">
        <v>536</v>
      </c>
      <c r="B42" s="69"/>
      <c r="C42" s="68"/>
      <c r="D42" s="68"/>
      <c r="E42" s="68"/>
      <c r="F42" s="68"/>
      <c r="G42" s="68"/>
      <c r="H42" s="68"/>
    </row>
  </sheetData>
  <mergeCells count="54">
    <mergeCell ref="A1:H1"/>
    <mergeCell ref="A2:H2"/>
    <mergeCell ref="A3:H3"/>
    <mergeCell ref="B4:H4"/>
    <mergeCell ref="C5:F5"/>
    <mergeCell ref="G5:H5"/>
    <mergeCell ref="B8:H8"/>
    <mergeCell ref="B9:H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A42:H42"/>
    <mergeCell ref="A5:A7"/>
    <mergeCell ref="A10:A41"/>
    <mergeCell ref="B5:B6"/>
    <mergeCell ref="B11:B27"/>
    <mergeCell ref="B28:B41"/>
    <mergeCell ref="C11:C16"/>
    <mergeCell ref="C17:C20"/>
    <mergeCell ref="C21:C24"/>
    <mergeCell ref="C25:C27"/>
    <mergeCell ref="C28:C30"/>
    <mergeCell ref="C31:C34"/>
    <mergeCell ref="C35:C37"/>
    <mergeCell ref="C38:C4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14</vt:i4>
      </vt:variant>
    </vt:vector>
  </HeadingPairs>
  <TitlesOfParts>
    <vt:vector size="14" baseType="lpstr">
      <vt:lpstr>1-整体预算收支执行情况表</vt:lpstr>
      <vt:lpstr>2-预算执行明细表 (定)</vt:lpstr>
      <vt:lpstr>2-预算执行明细表 (定) (2)</vt:lpstr>
      <vt:lpstr>3-基础数据表</vt:lpstr>
      <vt:lpstr>4-目标完成情况表22</vt:lpstr>
      <vt:lpstr>4-目标完成情况表</vt:lpstr>
      <vt:lpstr>5-部门评价体系</vt:lpstr>
      <vt:lpstr>相关问题</vt:lpstr>
      <vt:lpstr>整体目标申报表</vt:lpstr>
      <vt:lpstr>对比</vt:lpstr>
      <vt:lpstr>Sheet4</vt:lpstr>
      <vt:lpstr>学生查询情况</vt:lpstr>
      <vt:lpstr>师资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Laura</cp:lastModifiedBy>
  <dcterms:created xsi:type="dcterms:W3CDTF">2021-06-01T09:05:00Z</dcterms:created>
  <cp:lastPrinted>2023-08-01T06:37:00Z</cp:lastPrinted>
  <dcterms:modified xsi:type="dcterms:W3CDTF">2023-11-30T09:28:38Z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58FBE60D3F2847F2B3536C0BC3F7E6D9_12</vt:lpwstr>
  </property>
</Properties>
</file>